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изнес\Oldtimer.top\Результаты ретро и Р3К\2018\Введено\"/>
    </mc:Choice>
  </mc:AlternateContent>
  <bookViews>
    <workbookView xWindow="0" yWindow="0" windowWidth="27870" windowHeight="12930" activeTab="1"/>
  </bookViews>
  <sheets>
    <sheet name="Уч-ки СТ" sheetId="2" r:id="rId1"/>
    <sheet name="ИтАбс" sheetId="1" r:id="rId2"/>
    <sheet name="Ком. (2)" sheetId="3" r:id="rId3"/>
  </sheets>
  <externalReferences>
    <externalReference r:id="rId4"/>
  </externalReferences>
  <definedNames>
    <definedName name="_xlnm._FilterDatabase" localSheetId="1" hidden="1">ИтАбс!$B$7:$I$42</definedName>
    <definedName name="_xlnm.Print_Area" localSheetId="1">ИтАбс!$A$1:$AT$44</definedName>
    <definedName name="_xlnm.Print_Area" localSheetId="2">'Ком. (2)'!$A$1:$H$41</definedName>
    <definedName name="_xlnm.Print_Area" localSheetId="0">'Уч-ки СТ'!$A$1:$H$71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C45" i="1" s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AN41" i="1"/>
  <c r="AO41" i="1" s="1"/>
  <c r="AJ41" i="1"/>
  <c r="AK41" i="1" s="1"/>
  <c r="AF41" i="1"/>
  <c r="AG41" i="1" s="1"/>
  <c r="H40" i="1"/>
  <c r="B40" i="1"/>
  <c r="D40" i="1" s="1"/>
  <c r="H39" i="1"/>
  <c r="G39" i="1"/>
  <c r="J39" i="1" s="1"/>
  <c r="B39" i="1"/>
  <c r="F39" i="1" s="1"/>
  <c r="H38" i="1"/>
  <c r="B38" i="1"/>
  <c r="F38" i="1" s="1"/>
  <c r="H37" i="1"/>
  <c r="G37" i="1"/>
  <c r="K37" i="1" s="1"/>
  <c r="B37" i="1"/>
  <c r="D37" i="1" s="1"/>
  <c r="B36" i="1"/>
  <c r="D36" i="1" s="1"/>
  <c r="B35" i="1"/>
  <c r="B34" i="1"/>
  <c r="B33" i="1"/>
  <c r="B32" i="1"/>
  <c r="F32" i="1" s="1"/>
  <c r="B31" i="1"/>
  <c r="F31" i="1" s="1"/>
  <c r="B30" i="1"/>
  <c r="F30" i="1" s="1"/>
  <c r="B29" i="1"/>
  <c r="F29" i="1" s="1"/>
  <c r="E28" i="1"/>
  <c r="C28" i="1"/>
  <c r="B28" i="1"/>
  <c r="F28" i="1" s="1"/>
  <c r="C27" i="1"/>
  <c r="B27" i="1"/>
  <c r="F27" i="1" s="1"/>
  <c r="B26" i="1"/>
  <c r="F26" i="1" s="1"/>
  <c r="E25" i="1"/>
  <c r="C25" i="1"/>
  <c r="B25" i="1"/>
  <c r="F25" i="1" s="1"/>
  <c r="E24" i="1"/>
  <c r="B24" i="1"/>
  <c r="F24" i="1" s="1"/>
  <c r="B23" i="1"/>
  <c r="F23" i="1" s="1"/>
  <c r="E22" i="1"/>
  <c r="B22" i="1"/>
  <c r="F22" i="1" s="1"/>
  <c r="B21" i="1"/>
  <c r="F21" i="1" s="1"/>
  <c r="B20" i="1"/>
  <c r="F20" i="1" s="1"/>
  <c r="C19" i="1"/>
  <c r="B19" i="1"/>
  <c r="F19" i="1" s="1"/>
  <c r="B18" i="1"/>
  <c r="F18" i="1" s="1"/>
  <c r="E17" i="1"/>
  <c r="C17" i="1"/>
  <c r="B17" i="1"/>
  <c r="F17" i="1" s="1"/>
  <c r="E16" i="1"/>
  <c r="B16" i="1"/>
  <c r="F16" i="1" s="1"/>
  <c r="B15" i="1"/>
  <c r="F15" i="1" s="1"/>
  <c r="E14" i="1"/>
  <c r="B14" i="1"/>
  <c r="F14" i="1" s="1"/>
  <c r="B13" i="1"/>
  <c r="F13" i="1" s="1"/>
  <c r="B12" i="1"/>
  <c r="F12" i="1" s="1"/>
  <c r="C11" i="1"/>
  <c r="B11" i="1"/>
  <c r="F11" i="1" s="1"/>
  <c r="B10" i="1"/>
  <c r="F10" i="1" s="1"/>
  <c r="E9" i="1"/>
  <c r="C9" i="1"/>
  <c r="B9" i="1"/>
  <c r="F9" i="1" s="1"/>
  <c r="E8" i="1"/>
  <c r="B8" i="1"/>
  <c r="F8" i="1" s="1"/>
  <c r="AB39" i="1" l="1"/>
  <c r="AC39" i="1" s="1"/>
  <c r="X39" i="1"/>
  <c r="Y39" i="1" s="1"/>
  <c r="Z39" i="1" s="1"/>
  <c r="AA39" i="1" s="1"/>
  <c r="T39" i="1"/>
  <c r="U39" i="1" s="1"/>
  <c r="V39" i="1" s="1"/>
  <c r="W39" i="1" s="1"/>
  <c r="P39" i="1"/>
  <c r="Q39" i="1" s="1"/>
  <c r="R39" i="1" s="1"/>
  <c r="S39" i="1" s="1"/>
  <c r="C12" i="1"/>
  <c r="C20" i="1"/>
  <c r="E12" i="1"/>
  <c r="C15" i="1"/>
  <c r="E20" i="1"/>
  <c r="C23" i="1"/>
  <c r="C31" i="1"/>
  <c r="C10" i="1"/>
  <c r="E15" i="1"/>
  <c r="C18" i="1"/>
  <c r="E23" i="1"/>
  <c r="C26" i="1"/>
  <c r="E31" i="1"/>
  <c r="E10" i="1"/>
  <c r="C13" i="1"/>
  <c r="E18" i="1"/>
  <c r="C21" i="1"/>
  <c r="E26" i="1"/>
  <c r="C29" i="1"/>
  <c r="C8" i="1"/>
  <c r="E13" i="1"/>
  <c r="C16" i="1"/>
  <c r="E21" i="1"/>
  <c r="C24" i="1"/>
  <c r="E29" i="1"/>
  <c r="C32" i="1"/>
  <c r="E32" i="1"/>
  <c r="E11" i="1"/>
  <c r="C14" i="1"/>
  <c r="E19" i="1"/>
  <c r="C22" i="1"/>
  <c r="E27" i="1"/>
  <c r="C30" i="1"/>
  <c r="E30" i="1"/>
  <c r="J37" i="1"/>
  <c r="AB37" i="1" s="1"/>
  <c r="AC37" i="1" s="1"/>
  <c r="E33" i="1"/>
  <c r="C33" i="1"/>
  <c r="D33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F33" i="1"/>
  <c r="E34" i="1"/>
  <c r="C34" i="1"/>
  <c r="F34" i="1"/>
  <c r="E35" i="1"/>
  <c r="C35" i="1"/>
  <c r="F35" i="1"/>
  <c r="X37" i="1"/>
  <c r="Y37" i="1" s="1"/>
  <c r="Z37" i="1" s="1"/>
  <c r="AA37" i="1" s="1"/>
  <c r="T37" i="1"/>
  <c r="U37" i="1" s="1"/>
  <c r="V37" i="1" s="1"/>
  <c r="W37" i="1" s="1"/>
  <c r="P37" i="1"/>
  <c r="Q37" i="1" s="1"/>
  <c r="R37" i="1" s="1"/>
  <c r="S37" i="1" s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E38" i="1"/>
  <c r="C38" i="1"/>
  <c r="D38" i="1"/>
  <c r="E39" i="1"/>
  <c r="C39" i="1"/>
  <c r="D39" i="1"/>
  <c r="E36" i="1"/>
  <c r="C36" i="1"/>
  <c r="F36" i="1"/>
  <c r="E37" i="1"/>
  <c r="C37" i="1"/>
  <c r="F37" i="1"/>
  <c r="K39" i="1"/>
  <c r="E40" i="1"/>
  <c r="C40" i="1"/>
  <c r="F40" i="1"/>
  <c r="AP41" i="1"/>
  <c r="I37" i="1"/>
  <c r="I39" i="1"/>
  <c r="M39" i="1" l="1"/>
  <c r="N39" i="1" s="1"/>
  <c r="O39" i="1" s="1"/>
  <c r="L39" i="1"/>
  <c r="M37" i="1"/>
  <c r="N37" i="1" s="1"/>
  <c r="O37" i="1" s="1"/>
  <c r="L37" i="1"/>
  <c r="G40" i="1" l="1"/>
  <c r="G13" i="1"/>
  <c r="G33" i="1"/>
  <c r="G8" i="1"/>
  <c r="G14" i="1"/>
  <c r="G19" i="1"/>
  <c r="G15" i="1"/>
  <c r="G30" i="1"/>
  <c r="G10" i="1"/>
  <c r="G21" i="1"/>
  <c r="G34" i="1"/>
  <c r="G25" i="1"/>
  <c r="G38" i="1"/>
  <c r="G22" i="1"/>
  <c r="G20" i="1"/>
  <c r="G11" i="1"/>
  <c r="G29" i="1"/>
  <c r="G32" i="1"/>
  <c r="G31" i="1"/>
  <c r="J25" i="1" l="1"/>
  <c r="I25" i="1"/>
  <c r="I34" i="1"/>
  <c r="J34" i="1"/>
  <c r="J30" i="1"/>
  <c r="I30" i="1"/>
  <c r="J14" i="1"/>
  <c r="I14" i="1"/>
  <c r="G28" i="1"/>
  <c r="G27" i="1"/>
  <c r="I33" i="1"/>
  <c r="J33" i="1"/>
  <c r="G26" i="1"/>
  <c r="J13" i="1"/>
  <c r="I13" i="1"/>
  <c r="G35" i="1"/>
  <c r="G12" i="1"/>
  <c r="J31" i="1"/>
  <c r="I31" i="1"/>
  <c r="J32" i="1"/>
  <c r="I32" i="1"/>
  <c r="J29" i="1"/>
  <c r="I29" i="1"/>
  <c r="J11" i="1"/>
  <c r="I11" i="1"/>
  <c r="J20" i="1"/>
  <c r="I20" i="1"/>
  <c r="J22" i="1"/>
  <c r="I22" i="1"/>
  <c r="K38" i="1"/>
  <c r="I38" i="1"/>
  <c r="J38" i="1"/>
  <c r="J21" i="1"/>
  <c r="I21" i="1"/>
  <c r="J10" i="1"/>
  <c r="I10" i="1"/>
  <c r="J15" i="1"/>
  <c r="I15" i="1"/>
  <c r="J19" i="1"/>
  <c r="I19" i="1"/>
  <c r="J8" i="1"/>
  <c r="I8" i="1"/>
  <c r="K40" i="1"/>
  <c r="I40" i="1"/>
  <c r="J40" i="1"/>
  <c r="G36" i="1"/>
  <c r="G16" i="1"/>
  <c r="G17" i="1"/>
  <c r="G9" i="1"/>
  <c r="G18" i="1"/>
  <c r="J18" i="1" l="1"/>
  <c r="I18" i="1"/>
  <c r="J17" i="1"/>
  <c r="I17" i="1"/>
  <c r="J16" i="1"/>
  <c r="I16" i="1"/>
  <c r="I36" i="1"/>
  <c r="J36" i="1"/>
  <c r="G23" i="1"/>
  <c r="M40" i="1"/>
  <c r="N40" i="1" s="1"/>
  <c r="O40" i="1" s="1"/>
  <c r="L40" i="1"/>
  <c r="AB8" i="1"/>
  <c r="X8" i="1"/>
  <c r="T8" i="1"/>
  <c r="P8" i="1"/>
  <c r="L15" i="1"/>
  <c r="AB15" i="1"/>
  <c r="AC15" i="1" s="1"/>
  <c r="X15" i="1"/>
  <c r="Y15" i="1" s="1"/>
  <c r="Z15" i="1" s="1"/>
  <c r="AA15" i="1" s="1"/>
  <c r="T15" i="1"/>
  <c r="U15" i="1" s="1"/>
  <c r="V15" i="1" s="1"/>
  <c r="W15" i="1" s="1"/>
  <c r="P15" i="1"/>
  <c r="Q15" i="1" s="1"/>
  <c r="R15" i="1" s="1"/>
  <c r="S15" i="1" s="1"/>
  <c r="L10" i="1"/>
  <c r="L21" i="1"/>
  <c r="AB21" i="1"/>
  <c r="AC21" i="1" s="1"/>
  <c r="X21" i="1"/>
  <c r="Y21" i="1" s="1"/>
  <c r="Z21" i="1" s="1"/>
  <c r="AA21" i="1" s="1"/>
  <c r="T21" i="1"/>
  <c r="U21" i="1" s="1"/>
  <c r="V21" i="1" s="1"/>
  <c r="W21" i="1" s="1"/>
  <c r="P21" i="1"/>
  <c r="Q21" i="1" s="1"/>
  <c r="R21" i="1" s="1"/>
  <c r="S21" i="1" s="1"/>
  <c r="M38" i="1"/>
  <c r="N38" i="1" s="1"/>
  <c r="O38" i="1" s="1"/>
  <c r="L38" i="1"/>
  <c r="L22" i="1"/>
  <c r="AB22" i="1"/>
  <c r="AC22" i="1" s="1"/>
  <c r="X22" i="1"/>
  <c r="Y22" i="1" s="1"/>
  <c r="Z22" i="1" s="1"/>
  <c r="AA22" i="1" s="1"/>
  <c r="T22" i="1"/>
  <c r="U22" i="1" s="1"/>
  <c r="V22" i="1" s="1"/>
  <c r="W22" i="1" s="1"/>
  <c r="P22" i="1"/>
  <c r="Q22" i="1" s="1"/>
  <c r="R22" i="1" s="1"/>
  <c r="S22" i="1" s="1"/>
  <c r="L11" i="1"/>
  <c r="AB11" i="1"/>
  <c r="AC11" i="1" s="1"/>
  <c r="X11" i="1"/>
  <c r="Y11" i="1" s="1"/>
  <c r="Z11" i="1" s="1"/>
  <c r="AA11" i="1" s="1"/>
  <c r="T11" i="1"/>
  <c r="U11" i="1" s="1"/>
  <c r="V11" i="1" s="1"/>
  <c r="W11" i="1" s="1"/>
  <c r="P11" i="1"/>
  <c r="Q11" i="1" s="1"/>
  <c r="R11" i="1" s="1"/>
  <c r="S11" i="1" s="1"/>
  <c r="L29" i="1"/>
  <c r="L32" i="1"/>
  <c r="AB32" i="1"/>
  <c r="AC32" i="1" s="1"/>
  <c r="X32" i="1"/>
  <c r="Y32" i="1" s="1"/>
  <c r="Z32" i="1" s="1"/>
  <c r="AA32" i="1" s="1"/>
  <c r="T32" i="1"/>
  <c r="U32" i="1" s="1"/>
  <c r="V32" i="1" s="1"/>
  <c r="W32" i="1" s="1"/>
  <c r="P32" i="1"/>
  <c r="Q32" i="1" s="1"/>
  <c r="R32" i="1" s="1"/>
  <c r="S32" i="1" s="1"/>
  <c r="L31" i="1"/>
  <c r="J12" i="1"/>
  <c r="I12" i="1"/>
  <c r="I35" i="1"/>
  <c r="J35" i="1"/>
  <c r="L13" i="1"/>
  <c r="AB13" i="1"/>
  <c r="AC13" i="1" s="1"/>
  <c r="X13" i="1"/>
  <c r="Y13" i="1" s="1"/>
  <c r="Z13" i="1" s="1"/>
  <c r="AA13" i="1" s="1"/>
  <c r="T13" i="1"/>
  <c r="U13" i="1" s="1"/>
  <c r="V13" i="1" s="1"/>
  <c r="W13" i="1" s="1"/>
  <c r="P13" i="1"/>
  <c r="Q13" i="1" s="1"/>
  <c r="R13" i="1" s="1"/>
  <c r="S13" i="1" s="1"/>
  <c r="L33" i="1"/>
  <c r="J27" i="1"/>
  <c r="I27" i="1"/>
  <c r="J28" i="1"/>
  <c r="I28" i="1"/>
  <c r="L14" i="1"/>
  <c r="AB14" i="1"/>
  <c r="AC14" i="1" s="1"/>
  <c r="X14" i="1"/>
  <c r="Y14" i="1" s="1"/>
  <c r="Z14" i="1" s="1"/>
  <c r="AA14" i="1" s="1"/>
  <c r="T14" i="1"/>
  <c r="U14" i="1" s="1"/>
  <c r="V14" i="1" s="1"/>
  <c r="W14" i="1" s="1"/>
  <c r="P14" i="1"/>
  <c r="Q14" i="1" s="1"/>
  <c r="R14" i="1" s="1"/>
  <c r="S14" i="1" s="1"/>
  <c r="AB34" i="1"/>
  <c r="AC34" i="1" s="1"/>
  <c r="X34" i="1"/>
  <c r="Y34" i="1" s="1"/>
  <c r="Z34" i="1" s="1"/>
  <c r="AA34" i="1" s="1"/>
  <c r="T34" i="1"/>
  <c r="U34" i="1" s="1"/>
  <c r="V34" i="1" s="1"/>
  <c r="W34" i="1" s="1"/>
  <c r="P34" i="1"/>
  <c r="Q34" i="1" s="1"/>
  <c r="R34" i="1" s="1"/>
  <c r="S34" i="1" s="1"/>
  <c r="L25" i="1"/>
  <c r="J9" i="1"/>
  <c r="I9" i="1"/>
  <c r="G24" i="1"/>
  <c r="AB40" i="1"/>
  <c r="AC40" i="1" s="1"/>
  <c r="X40" i="1"/>
  <c r="Y40" i="1" s="1"/>
  <c r="Z40" i="1" s="1"/>
  <c r="AA40" i="1" s="1"/>
  <c r="T40" i="1"/>
  <c r="U40" i="1" s="1"/>
  <c r="V40" i="1" s="1"/>
  <c r="W40" i="1" s="1"/>
  <c r="P40" i="1"/>
  <c r="Q40" i="1" s="1"/>
  <c r="R40" i="1" s="1"/>
  <c r="S40" i="1" s="1"/>
  <c r="L8" i="1"/>
  <c r="L19" i="1"/>
  <c r="AB19" i="1"/>
  <c r="AC19" i="1" s="1"/>
  <c r="X19" i="1"/>
  <c r="Y19" i="1" s="1"/>
  <c r="Z19" i="1" s="1"/>
  <c r="AA19" i="1" s="1"/>
  <c r="T19" i="1"/>
  <c r="U19" i="1" s="1"/>
  <c r="V19" i="1" s="1"/>
  <c r="W19" i="1" s="1"/>
  <c r="P19" i="1"/>
  <c r="Q19" i="1" s="1"/>
  <c r="R19" i="1" s="1"/>
  <c r="S19" i="1" s="1"/>
  <c r="AB10" i="1"/>
  <c r="AC10" i="1" s="1"/>
  <c r="X10" i="1"/>
  <c r="Y10" i="1" s="1"/>
  <c r="Z10" i="1" s="1"/>
  <c r="AA10" i="1" s="1"/>
  <c r="T10" i="1"/>
  <c r="U10" i="1" s="1"/>
  <c r="V10" i="1" s="1"/>
  <c r="W10" i="1" s="1"/>
  <c r="P10" i="1"/>
  <c r="Q10" i="1" s="1"/>
  <c r="R10" i="1" s="1"/>
  <c r="S10" i="1" s="1"/>
  <c r="AB38" i="1"/>
  <c r="AC38" i="1" s="1"/>
  <c r="X38" i="1"/>
  <c r="Y38" i="1" s="1"/>
  <c r="Z38" i="1" s="1"/>
  <c r="AA38" i="1" s="1"/>
  <c r="T38" i="1"/>
  <c r="U38" i="1" s="1"/>
  <c r="V38" i="1" s="1"/>
  <c r="W38" i="1" s="1"/>
  <c r="P38" i="1"/>
  <c r="Q38" i="1" s="1"/>
  <c r="R38" i="1" s="1"/>
  <c r="S38" i="1" s="1"/>
  <c r="L20" i="1"/>
  <c r="AB20" i="1"/>
  <c r="AC20" i="1" s="1"/>
  <c r="X20" i="1"/>
  <c r="Y20" i="1" s="1"/>
  <c r="Z20" i="1" s="1"/>
  <c r="AA20" i="1" s="1"/>
  <c r="T20" i="1"/>
  <c r="U20" i="1" s="1"/>
  <c r="V20" i="1" s="1"/>
  <c r="W20" i="1" s="1"/>
  <c r="P20" i="1"/>
  <c r="Q20" i="1" s="1"/>
  <c r="R20" i="1" s="1"/>
  <c r="S20" i="1" s="1"/>
  <c r="AB29" i="1"/>
  <c r="AC29" i="1" s="1"/>
  <c r="X29" i="1"/>
  <c r="Y29" i="1" s="1"/>
  <c r="Z29" i="1" s="1"/>
  <c r="AA29" i="1" s="1"/>
  <c r="T29" i="1"/>
  <c r="U29" i="1" s="1"/>
  <c r="V29" i="1" s="1"/>
  <c r="W29" i="1" s="1"/>
  <c r="P29" i="1"/>
  <c r="Q29" i="1" s="1"/>
  <c r="R29" i="1" s="1"/>
  <c r="S29" i="1" s="1"/>
  <c r="AB31" i="1"/>
  <c r="AC31" i="1" s="1"/>
  <c r="X31" i="1"/>
  <c r="Y31" i="1" s="1"/>
  <c r="Z31" i="1" s="1"/>
  <c r="AA31" i="1" s="1"/>
  <c r="T31" i="1"/>
  <c r="U31" i="1" s="1"/>
  <c r="V31" i="1" s="1"/>
  <c r="W31" i="1" s="1"/>
  <c r="P31" i="1"/>
  <c r="Q31" i="1" s="1"/>
  <c r="R31" i="1" s="1"/>
  <c r="S31" i="1" s="1"/>
  <c r="J26" i="1"/>
  <c r="I26" i="1"/>
  <c r="AB33" i="1"/>
  <c r="AC33" i="1" s="1"/>
  <c r="X33" i="1"/>
  <c r="Y33" i="1" s="1"/>
  <c r="Z33" i="1" s="1"/>
  <c r="AA33" i="1" s="1"/>
  <c r="T33" i="1"/>
  <c r="U33" i="1" s="1"/>
  <c r="V33" i="1" s="1"/>
  <c r="W33" i="1" s="1"/>
  <c r="P33" i="1"/>
  <c r="Q33" i="1" s="1"/>
  <c r="R33" i="1" s="1"/>
  <c r="S33" i="1" s="1"/>
  <c r="L30" i="1"/>
  <c r="AB30" i="1"/>
  <c r="AC30" i="1" s="1"/>
  <c r="X30" i="1"/>
  <c r="Y30" i="1" s="1"/>
  <c r="Z30" i="1" s="1"/>
  <c r="AA30" i="1" s="1"/>
  <c r="T30" i="1"/>
  <c r="U30" i="1" s="1"/>
  <c r="V30" i="1" s="1"/>
  <c r="W30" i="1" s="1"/>
  <c r="P30" i="1"/>
  <c r="Q30" i="1" s="1"/>
  <c r="R30" i="1" s="1"/>
  <c r="S30" i="1" s="1"/>
  <c r="L34" i="1"/>
  <c r="AB25" i="1"/>
  <c r="AC25" i="1" s="1"/>
  <c r="X25" i="1"/>
  <c r="Y25" i="1" s="1"/>
  <c r="Z25" i="1" s="1"/>
  <c r="AA25" i="1" s="1"/>
  <c r="T25" i="1"/>
  <c r="U25" i="1" s="1"/>
  <c r="V25" i="1" s="1"/>
  <c r="W25" i="1" s="1"/>
  <c r="P25" i="1"/>
  <c r="Q25" i="1" s="1"/>
  <c r="R25" i="1" s="1"/>
  <c r="S25" i="1" s="1"/>
  <c r="H33" i="1"/>
  <c r="K33" i="1" s="1"/>
  <c r="M33" i="1" s="1"/>
  <c r="H12" i="1"/>
  <c r="K12" i="1" s="1"/>
  <c r="H35" i="1"/>
  <c r="K35" i="1" s="1"/>
  <c r="H34" i="1"/>
  <c r="K34" i="1" s="1"/>
  <c r="M34" i="1" s="1"/>
  <c r="H26" i="1"/>
  <c r="K26" i="1" s="1"/>
  <c r="H10" i="1"/>
  <c r="K10" i="1" s="1"/>
  <c r="M10" i="1" s="1"/>
  <c r="H21" i="1"/>
  <c r="K21" i="1" s="1"/>
  <c r="M21" i="1" s="1"/>
  <c r="H28" i="1"/>
  <c r="K28" i="1" s="1"/>
  <c r="H20" i="1"/>
  <c r="K20" i="1" s="1"/>
  <c r="M20" i="1" s="1"/>
  <c r="H32" i="1"/>
  <c r="K32" i="1" s="1"/>
  <c r="M32" i="1" s="1"/>
  <c r="H25" i="1"/>
  <c r="K25" i="1" s="1"/>
  <c r="M25" i="1" s="1"/>
  <c r="H14" i="1"/>
  <c r="K14" i="1" s="1"/>
  <c r="M14" i="1" s="1"/>
  <c r="H29" i="1"/>
  <c r="K29" i="1" s="1"/>
  <c r="M29" i="1" s="1"/>
  <c r="H23" i="1"/>
  <c r="H13" i="1"/>
  <c r="K13" i="1" s="1"/>
  <c r="M13" i="1" s="1"/>
  <c r="H24" i="1"/>
  <c r="H19" i="1"/>
  <c r="K19" i="1" s="1"/>
  <c r="M19" i="1" s="1"/>
  <c r="H27" i="1"/>
  <c r="K27" i="1" s="1"/>
  <c r="L28" i="1" l="1"/>
  <c r="M28" i="1"/>
  <c r="AB28" i="1"/>
  <c r="AC28" i="1" s="1"/>
  <c r="X28" i="1"/>
  <c r="Y28" i="1" s="1"/>
  <c r="Z28" i="1" s="1"/>
  <c r="AA28" i="1" s="1"/>
  <c r="T28" i="1"/>
  <c r="U28" i="1" s="1"/>
  <c r="V28" i="1" s="1"/>
  <c r="W28" i="1" s="1"/>
  <c r="P28" i="1"/>
  <c r="Q28" i="1" s="1"/>
  <c r="R28" i="1" s="1"/>
  <c r="S28" i="1" s="1"/>
  <c r="L27" i="1"/>
  <c r="M27" i="1"/>
  <c r="AB35" i="1"/>
  <c r="AC35" i="1" s="1"/>
  <c r="X35" i="1"/>
  <c r="Y35" i="1" s="1"/>
  <c r="Z35" i="1" s="1"/>
  <c r="AA35" i="1" s="1"/>
  <c r="T35" i="1"/>
  <c r="U35" i="1" s="1"/>
  <c r="V35" i="1" s="1"/>
  <c r="W35" i="1" s="1"/>
  <c r="P35" i="1"/>
  <c r="Q35" i="1" s="1"/>
  <c r="R35" i="1" s="1"/>
  <c r="S35" i="1" s="1"/>
  <c r="L12" i="1"/>
  <c r="M12" i="1"/>
  <c r="Q8" i="1"/>
  <c r="R8" i="1" s="1"/>
  <c r="S8" i="1" s="1"/>
  <c r="Y8" i="1"/>
  <c r="Z8" i="1" s="1"/>
  <c r="AA8" i="1" s="1"/>
  <c r="J23" i="1"/>
  <c r="I23" i="1"/>
  <c r="K23" i="1"/>
  <c r="AB36" i="1"/>
  <c r="AC36" i="1" s="1"/>
  <c r="T36" i="1"/>
  <c r="U36" i="1" s="1"/>
  <c r="V36" i="1" s="1"/>
  <c r="W36" i="1" s="1"/>
  <c r="X36" i="1"/>
  <c r="Y36" i="1" s="1"/>
  <c r="Z36" i="1" s="1"/>
  <c r="AA36" i="1" s="1"/>
  <c r="P36" i="1"/>
  <c r="Q36" i="1" s="1"/>
  <c r="R36" i="1" s="1"/>
  <c r="S36" i="1" s="1"/>
  <c r="L17" i="1"/>
  <c r="AB17" i="1"/>
  <c r="AC17" i="1" s="1"/>
  <c r="X17" i="1"/>
  <c r="Y17" i="1" s="1"/>
  <c r="Z17" i="1" s="1"/>
  <c r="AA17" i="1" s="1"/>
  <c r="T17" i="1"/>
  <c r="U17" i="1" s="1"/>
  <c r="V17" i="1" s="1"/>
  <c r="W17" i="1" s="1"/>
  <c r="P17" i="1"/>
  <c r="Q17" i="1" s="1"/>
  <c r="R17" i="1" s="1"/>
  <c r="S17" i="1" s="1"/>
  <c r="L26" i="1"/>
  <c r="M26" i="1"/>
  <c r="AB26" i="1"/>
  <c r="AC26" i="1" s="1"/>
  <c r="X26" i="1"/>
  <c r="Y26" i="1" s="1"/>
  <c r="Z26" i="1" s="1"/>
  <c r="AA26" i="1" s="1"/>
  <c r="T26" i="1"/>
  <c r="U26" i="1" s="1"/>
  <c r="V26" i="1" s="1"/>
  <c r="W26" i="1" s="1"/>
  <c r="P26" i="1"/>
  <c r="Q26" i="1" s="1"/>
  <c r="R26" i="1" s="1"/>
  <c r="S26" i="1" s="1"/>
  <c r="J24" i="1"/>
  <c r="K24" i="1"/>
  <c r="I24" i="1"/>
  <c r="L9" i="1"/>
  <c r="AB9" i="1"/>
  <c r="AC9" i="1" s="1"/>
  <c r="X9" i="1"/>
  <c r="Y9" i="1" s="1"/>
  <c r="Z9" i="1" s="1"/>
  <c r="AA9" i="1" s="1"/>
  <c r="T9" i="1"/>
  <c r="U9" i="1" s="1"/>
  <c r="V9" i="1" s="1"/>
  <c r="W9" i="1" s="1"/>
  <c r="P9" i="1"/>
  <c r="Q9" i="1" s="1"/>
  <c r="R9" i="1" s="1"/>
  <c r="S9" i="1" s="1"/>
  <c r="AB27" i="1"/>
  <c r="AC27" i="1" s="1"/>
  <c r="X27" i="1"/>
  <c r="Y27" i="1" s="1"/>
  <c r="Z27" i="1" s="1"/>
  <c r="AA27" i="1" s="1"/>
  <c r="T27" i="1"/>
  <c r="U27" i="1" s="1"/>
  <c r="V27" i="1" s="1"/>
  <c r="W27" i="1" s="1"/>
  <c r="P27" i="1"/>
  <c r="Q27" i="1" s="1"/>
  <c r="R27" i="1" s="1"/>
  <c r="S27" i="1" s="1"/>
  <c r="M35" i="1"/>
  <c r="L35" i="1"/>
  <c r="AB12" i="1"/>
  <c r="AC12" i="1" s="1"/>
  <c r="X12" i="1"/>
  <c r="Y12" i="1" s="1"/>
  <c r="Z12" i="1" s="1"/>
  <c r="AA12" i="1" s="1"/>
  <c r="T12" i="1"/>
  <c r="U12" i="1" s="1"/>
  <c r="V12" i="1" s="1"/>
  <c r="W12" i="1" s="1"/>
  <c r="P12" i="1"/>
  <c r="Q12" i="1" s="1"/>
  <c r="R12" i="1" s="1"/>
  <c r="S12" i="1" s="1"/>
  <c r="U8" i="1"/>
  <c r="V8" i="1" s="1"/>
  <c r="W8" i="1" s="1"/>
  <c r="AC8" i="1"/>
  <c r="L36" i="1"/>
  <c r="L16" i="1"/>
  <c r="AB16" i="1"/>
  <c r="AC16" i="1" s="1"/>
  <c r="X16" i="1"/>
  <c r="Y16" i="1" s="1"/>
  <c r="Z16" i="1" s="1"/>
  <c r="AA16" i="1" s="1"/>
  <c r="T16" i="1"/>
  <c r="U16" i="1" s="1"/>
  <c r="V16" i="1" s="1"/>
  <c r="W16" i="1" s="1"/>
  <c r="P16" i="1"/>
  <c r="Q16" i="1" s="1"/>
  <c r="R16" i="1" s="1"/>
  <c r="S16" i="1" s="1"/>
  <c r="L18" i="1"/>
  <c r="AB18" i="1"/>
  <c r="AC18" i="1" s="1"/>
  <c r="X18" i="1"/>
  <c r="Y18" i="1" s="1"/>
  <c r="Z18" i="1" s="1"/>
  <c r="AA18" i="1" s="1"/>
  <c r="T18" i="1"/>
  <c r="U18" i="1" s="1"/>
  <c r="V18" i="1" s="1"/>
  <c r="W18" i="1" s="1"/>
  <c r="P18" i="1"/>
  <c r="Q18" i="1" s="1"/>
  <c r="R18" i="1" s="1"/>
  <c r="S18" i="1" s="1"/>
  <c r="H30" i="1"/>
  <c r="K30" i="1" s="1"/>
  <c r="M30" i="1" s="1"/>
  <c r="H31" i="1"/>
  <c r="K31" i="1" s="1"/>
  <c r="M31" i="1" s="1"/>
  <c r="H11" i="1"/>
  <c r="K11" i="1" s="1"/>
  <c r="M11" i="1" s="1"/>
  <c r="H22" i="1"/>
  <c r="K22" i="1" s="1"/>
  <c r="M22" i="1" s="1"/>
  <c r="H15" i="1"/>
  <c r="K15" i="1" s="1"/>
  <c r="M15" i="1" s="1"/>
  <c r="H9" i="1"/>
  <c r="K9" i="1" s="1"/>
  <c r="M9" i="1" s="1"/>
  <c r="H8" i="1"/>
  <c r="K8" i="1" s="1"/>
  <c r="M8" i="1" l="1"/>
  <c r="AB23" i="1"/>
  <c r="AC23" i="1" s="1"/>
  <c r="X23" i="1"/>
  <c r="Y23" i="1" s="1"/>
  <c r="Z23" i="1" s="1"/>
  <c r="AA23" i="1" s="1"/>
  <c r="T23" i="1"/>
  <c r="U23" i="1" s="1"/>
  <c r="V23" i="1" s="1"/>
  <c r="W23" i="1" s="1"/>
  <c r="P23" i="1"/>
  <c r="Q23" i="1" s="1"/>
  <c r="R23" i="1" s="1"/>
  <c r="S23" i="1" s="1"/>
  <c r="L24" i="1"/>
  <c r="M24" i="1"/>
  <c r="AB24" i="1"/>
  <c r="AC24" i="1" s="1"/>
  <c r="X24" i="1"/>
  <c r="Y24" i="1" s="1"/>
  <c r="Z24" i="1" s="1"/>
  <c r="AA24" i="1" s="1"/>
  <c r="T24" i="1"/>
  <c r="U24" i="1" s="1"/>
  <c r="V24" i="1" s="1"/>
  <c r="W24" i="1" s="1"/>
  <c r="P24" i="1"/>
  <c r="Q24" i="1" s="1"/>
  <c r="R24" i="1" s="1"/>
  <c r="S24" i="1" s="1"/>
  <c r="L23" i="1"/>
  <c r="M23" i="1"/>
  <c r="I41" i="1"/>
  <c r="N41" i="1" s="1"/>
  <c r="H16" i="1"/>
  <c r="K16" i="1" s="1"/>
  <c r="M16" i="1" s="1"/>
  <c r="H36" i="1"/>
  <c r="K36" i="1" s="1"/>
  <c r="M36" i="1" s="1"/>
  <c r="H18" i="1"/>
  <c r="K18" i="1" s="1"/>
  <c r="M18" i="1" s="1"/>
  <c r="H17" i="1"/>
  <c r="K17" i="1" s="1"/>
  <c r="M17" i="1" s="1"/>
  <c r="N18" i="1" l="1"/>
  <c r="O18" i="1" s="1"/>
  <c r="N15" i="1"/>
  <c r="O15" i="1" s="1"/>
  <c r="N28" i="1"/>
  <c r="O28" i="1" s="1"/>
  <c r="N12" i="1"/>
  <c r="O12" i="1" s="1"/>
  <c r="N23" i="1"/>
  <c r="O23" i="1" s="1"/>
  <c r="N24" i="1"/>
  <c r="O24" i="1" s="1"/>
  <c r="N31" i="1"/>
  <c r="O31" i="1" s="1"/>
  <c r="X41" i="1"/>
  <c r="N35" i="1"/>
  <c r="O35" i="1" s="1"/>
  <c r="AB41" i="1"/>
  <c r="AC41" i="1" s="1"/>
  <c r="N11" i="1"/>
  <c r="O11" i="1" s="1"/>
  <c r="K41" i="1"/>
  <c r="N36" i="1"/>
  <c r="O36" i="1" s="1"/>
  <c r="N17" i="1"/>
  <c r="O17" i="1" s="1"/>
  <c r="N16" i="1"/>
  <c r="O16" i="1" s="1"/>
  <c r="N27" i="1"/>
  <c r="O27" i="1" s="1"/>
  <c r="P41" i="1"/>
  <c r="N26" i="1"/>
  <c r="O26" i="1" s="1"/>
  <c r="T41" i="1"/>
  <c r="N30" i="1"/>
  <c r="O30" i="1" s="1"/>
  <c r="N22" i="1"/>
  <c r="O22" i="1" s="1"/>
  <c r="N8" i="1"/>
  <c r="O8" i="1" s="1"/>
  <c r="N19" i="1"/>
  <c r="O19" i="1" s="1"/>
  <c r="N25" i="1"/>
  <c r="O25" i="1" s="1"/>
  <c r="N20" i="1"/>
  <c r="O20" i="1" s="1"/>
  <c r="N33" i="1"/>
  <c r="O33" i="1" s="1"/>
  <c r="N29" i="1"/>
  <c r="O29" i="1" s="1"/>
  <c r="N34" i="1"/>
  <c r="O34" i="1" s="1"/>
  <c r="N14" i="1"/>
  <c r="O14" i="1" s="1"/>
  <c r="N32" i="1"/>
  <c r="O32" i="1" s="1"/>
  <c r="N21" i="1"/>
  <c r="O21" i="1" s="1"/>
  <c r="N13" i="1"/>
  <c r="O13" i="1" s="1"/>
  <c r="N10" i="1"/>
  <c r="O10" i="1" s="1"/>
  <c r="N9" i="1"/>
  <c r="O9" i="1" s="1"/>
  <c r="Z41" i="1" l="1"/>
  <c r="Y41" i="1"/>
  <c r="U41" i="1"/>
  <c r="V41" i="1"/>
  <c r="R41" i="1"/>
  <c r="Q41" i="1"/>
</calcChain>
</file>

<file path=xl/sharedStrings.xml><?xml version="1.0" encoding="utf-8"?>
<sst xmlns="http://schemas.openxmlformats.org/spreadsheetml/2006/main" count="359" uniqueCount="186">
  <si>
    <t>Ленинградская область, Тосненский район, 21 апреля 2018 г.</t>
  </si>
  <si>
    <t>Областное соревнование по любительским ралли "Тосно 2018"</t>
  </si>
  <si>
    <t>Абсолютный зачет</t>
  </si>
  <si>
    <t>Официально</t>
  </si>
  <si>
    <t>Абсолют</t>
  </si>
  <si>
    <t>Кубок</t>
  </si>
  <si>
    <t>Первенство</t>
  </si>
  <si>
    <t>Любитель</t>
  </si>
  <si>
    <t>Тосно</t>
  </si>
  <si>
    <t>Леди</t>
  </si>
  <si>
    <t>Ретро</t>
  </si>
  <si>
    <t>Новичок</t>
  </si>
  <si>
    <t>Ст вод</t>
  </si>
  <si>
    <t>Ст шт</t>
  </si>
  <si>
    <t>N п/п</t>
  </si>
  <si>
    <t>Ст. №</t>
  </si>
  <si>
    <t xml:space="preserve">Фамилия имя                            1й Водитель                               2й Водитель                    </t>
  </si>
  <si>
    <t xml:space="preserve">Город                                  1й Водитель                         2й Водитель                </t>
  </si>
  <si>
    <t>Автомобиль</t>
  </si>
  <si>
    <t>Зачет</t>
  </si>
  <si>
    <t>Секция 1</t>
  </si>
  <si>
    <t>Секция 2</t>
  </si>
  <si>
    <t>стартовал?</t>
  </si>
  <si>
    <t>финишировал1?</t>
  </si>
  <si>
    <t>финишировал2?</t>
  </si>
  <si>
    <t>итог 1секции</t>
  </si>
  <si>
    <t>ИТОГО</t>
  </si>
  <si>
    <t>Место</t>
  </si>
  <si>
    <t>Очки</t>
  </si>
  <si>
    <t>уч-тие</t>
  </si>
  <si>
    <t>Итого</t>
  </si>
  <si>
    <t>Стартовало:</t>
  </si>
  <si>
    <t>Спортивный коммисар</t>
  </si>
  <si>
    <t>М.Орехов</t>
  </si>
  <si>
    <t>Гл.секретарь</t>
  </si>
  <si>
    <t>Список участников, допущенных к старту</t>
  </si>
  <si>
    <t>№ п/п</t>
  </si>
  <si>
    <t>1-й Водитель</t>
  </si>
  <si>
    <t>2-й Водитель</t>
  </si>
  <si>
    <t>Фамилия, Имя</t>
  </si>
  <si>
    <t>Город</t>
  </si>
  <si>
    <t>Спортивный комиссар</t>
  </si>
  <si>
    <t>Дата и время опубликования</t>
  </si>
  <si>
    <t>МИНАЕВ Евгений</t>
  </si>
  <si>
    <t>Москва</t>
  </si>
  <si>
    <t>СУРИКОВ Иван</t>
  </si>
  <si>
    <t>МО, Красногорск</t>
  </si>
  <si>
    <t>VW Tiguan</t>
  </si>
  <si>
    <t>А</t>
  </si>
  <si>
    <t>ИВАНОВА Екатерина</t>
  </si>
  <si>
    <t>СПб</t>
  </si>
  <si>
    <t>ДЕМЕНТЬЕВ Петр</t>
  </si>
  <si>
    <t>VW Golf</t>
  </si>
  <si>
    <t>ДРУЖИНИН Михаил</t>
  </si>
  <si>
    <t>ЖУКОВ Михаил</t>
  </si>
  <si>
    <t>Renault Duster</t>
  </si>
  <si>
    <t>КАНАНАДЗЕ Сергей</t>
  </si>
  <si>
    <t>КАНАНАДЗЕ Екатерина</t>
  </si>
  <si>
    <t>Toyota Rav 4</t>
  </si>
  <si>
    <t>РОГАНОВА Марина</t>
  </si>
  <si>
    <t>САВКО Елизавета</t>
  </si>
  <si>
    <t>BMW 325</t>
  </si>
  <si>
    <t>А, Лд</t>
  </si>
  <si>
    <t>ЩЕГОЛЕВ Антон</t>
  </si>
  <si>
    <t>МОТЫЛЕВ Михаил</t>
  </si>
  <si>
    <t>BMW X1</t>
  </si>
  <si>
    <t>КОРОЛЕВ Сергей</t>
  </si>
  <si>
    <t>Тосно, ЛО</t>
  </si>
  <si>
    <t>КОРОЛЕВА Любовь</t>
  </si>
  <si>
    <t>А, Т</t>
  </si>
  <si>
    <t>КОННЫЧЕВА Светлана</t>
  </si>
  <si>
    <t>ПРОКОФЬЕВА Ольга</t>
  </si>
  <si>
    <t>VW Polo</t>
  </si>
  <si>
    <t>А, Т, Лд</t>
  </si>
  <si>
    <t>ЧЕРЕПАХИН Дмитрий</t>
  </si>
  <si>
    <t>СПб, Колпино</t>
  </si>
  <si>
    <t>ЕРМАЛЬКОВ Виталий</t>
  </si>
  <si>
    <t>ВАЗ 2106</t>
  </si>
  <si>
    <t>А,Р</t>
  </si>
  <si>
    <t>ЛЕГЕЙДА Дмитрий</t>
  </si>
  <si>
    <t>КУРОВ Максим</t>
  </si>
  <si>
    <t>Рязань</t>
  </si>
  <si>
    <t>Toyota Land Cruiser</t>
  </si>
  <si>
    <t>БЕЛЬЧЕНКО Юрий</t>
  </si>
  <si>
    <t>ГАРБАР Кирилл</t>
  </si>
  <si>
    <t>Ford Fiesta</t>
  </si>
  <si>
    <t>ФРОЛОВ Евгений</t>
  </si>
  <si>
    <t>ЖАВОРОНКОВ Иван</t>
  </si>
  <si>
    <t>ВАЗ 21099</t>
  </si>
  <si>
    <t>А,Т</t>
  </si>
  <si>
    <t>ИВАНОВ Алексей</t>
  </si>
  <si>
    <t>ЖАРИКОВ Виталий</t>
  </si>
  <si>
    <t>Volvo 240</t>
  </si>
  <si>
    <t>РУМЯНЦЕВА Елена</t>
  </si>
  <si>
    <t>МАКАРОВ Александр</t>
  </si>
  <si>
    <t>Ford Focus</t>
  </si>
  <si>
    <t>ЛЕБЕДЬКО Дмитрий</t>
  </si>
  <si>
    <t>ЛЕПА Виктория</t>
  </si>
  <si>
    <t>ВАЗ 11183</t>
  </si>
  <si>
    <t>БЕРКУТОВ Юрий</t>
  </si>
  <si>
    <t>ЧЕРНОМОРОВА Кристина</t>
  </si>
  <si>
    <t>Skoda Roomster</t>
  </si>
  <si>
    <t>А,Н</t>
  </si>
  <si>
    <t>БУТЫМОВА Ольга</t>
  </si>
  <si>
    <t>Сертолово,ЛО</t>
  </si>
  <si>
    <t>КОСТРОВА Наталия</t>
  </si>
  <si>
    <t>Daewoo Matiz</t>
  </si>
  <si>
    <t>А,Лд</t>
  </si>
  <si>
    <t>СКВОРЦОВ Станислав</t>
  </si>
  <si>
    <t>ВОЗНЮК Антон</t>
  </si>
  <si>
    <t>Lada Granta</t>
  </si>
  <si>
    <t>А, Н</t>
  </si>
  <si>
    <t>КИЦ Иван</t>
  </si>
  <si>
    <t>Липецк</t>
  </si>
  <si>
    <t>АНТОНОВ Артемий</t>
  </si>
  <si>
    <t>ВАЗ 2114</t>
  </si>
  <si>
    <t>А, С,Нов</t>
  </si>
  <si>
    <t>БУТИНА Юлия</t>
  </si>
  <si>
    <t>ПЕТРОВА Елена</t>
  </si>
  <si>
    <t>А,С,Лд</t>
  </si>
  <si>
    <t>АЛЬГИН Сергей</t>
  </si>
  <si>
    <t>Киров</t>
  </si>
  <si>
    <t>АЛЬГИН Юрий</t>
  </si>
  <si>
    <t>Suzuki SX4</t>
  </si>
  <si>
    <t>А,С</t>
  </si>
  <si>
    <t>ЛЕВИНСКИЙ Борис</t>
  </si>
  <si>
    <t>ИВИНСКИЙ Максим</t>
  </si>
  <si>
    <t>КУЗЬМИН Кирилл</t>
  </si>
  <si>
    <t>ЛО, п.Вартемяги</t>
  </si>
  <si>
    <t>МЕШ Максим</t>
  </si>
  <si>
    <t>Fiat Albea</t>
  </si>
  <si>
    <t>А, Нов</t>
  </si>
  <si>
    <t>ТЕЛЕШ Сергей</t>
  </si>
  <si>
    <t>ЛО, п.Возрождение</t>
  </si>
  <si>
    <t>ПИЛЮТИК Артем</t>
  </si>
  <si>
    <t>ВАЗ 21041</t>
  </si>
  <si>
    <t>ЮРАХНО Анна</t>
  </si>
  <si>
    <t>Вологда</t>
  </si>
  <si>
    <t>ЮРАХНО Евгений</t>
  </si>
  <si>
    <t>Иваново</t>
  </si>
  <si>
    <t>ВОЛКОВА Евгения</t>
  </si>
  <si>
    <t>АВЕРИН Михаил</t>
  </si>
  <si>
    <t>Honda Civic</t>
  </si>
  <si>
    <t>А, С</t>
  </si>
  <si>
    <t>СМОРОДИНОВ Сергей</t>
  </si>
  <si>
    <t>МАЛУХИН Виктор</t>
  </si>
  <si>
    <t>Mitsubishi Colt</t>
  </si>
  <si>
    <t>ВАРАКСИН Александр</t>
  </si>
  <si>
    <t>Бабаево,МО</t>
  </si>
  <si>
    <t>ФОМИН Артем</t>
  </si>
  <si>
    <t>ВАЗ 2107</t>
  </si>
  <si>
    <t>КОЛПИН Данил</t>
  </si>
  <si>
    <t>Сортавала,РК</t>
  </si>
  <si>
    <t>ТЮРИНА Мария</t>
  </si>
  <si>
    <t>ВАЗ 2109</t>
  </si>
  <si>
    <t>А,С,Н</t>
  </si>
  <si>
    <t>ОГАНЕЗОВ Константин</t>
  </si>
  <si>
    <t>ТУЗИКОВ Никита</t>
  </si>
  <si>
    <t>VW Vento</t>
  </si>
  <si>
    <t>А, С, Нов</t>
  </si>
  <si>
    <t>АГАНИН Тимофей</t>
  </si>
  <si>
    <t>ЕСАУЛОВ Игорь</t>
  </si>
  <si>
    <t>Mitsubishi Lancer</t>
  </si>
  <si>
    <t>А,Нов</t>
  </si>
  <si>
    <t>СУРУШКИН Александр</t>
  </si>
  <si>
    <t>ГОРАН Сергей</t>
  </si>
  <si>
    <t>Opel Vectra</t>
  </si>
  <si>
    <t>А,Нов,С</t>
  </si>
  <si>
    <t>КОРНЕВ Никита</t>
  </si>
  <si>
    <t>СПИРИДОНОВ Константин</t>
  </si>
  <si>
    <t>Renault Fluence</t>
  </si>
  <si>
    <t>А, Нов, С</t>
  </si>
  <si>
    <t>И.Федорова</t>
  </si>
  <si>
    <t>Итоговые результаты. Командный зачет</t>
  </si>
  <si>
    <t>Название команды</t>
  </si>
  <si>
    <t>Старт. №</t>
  </si>
  <si>
    <t>Первый водитель</t>
  </si>
  <si>
    <t>Второй водитель</t>
  </si>
  <si>
    <t>Итог</t>
  </si>
  <si>
    <t>I</t>
  </si>
  <si>
    <t>Московский десант</t>
  </si>
  <si>
    <t>II</t>
  </si>
  <si>
    <t>СПбГАСУ "FoxRally Team"</t>
  </si>
  <si>
    <t>III</t>
  </si>
  <si>
    <t>ЛТУ Ралли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</si>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</sst>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family val="2"/>
      <charset val="204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b/>
      <sz val="12"/>
      <color indexed="10"/>
      <name val="Arial Cyr"/>
      <family val="2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sz val="22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i/>
      <sz val="11"/>
      <name val="Arial Cyr"/>
      <family val="2"/>
      <charset val="204"/>
    </font>
    <font>
      <sz val="20"/>
      <name val="Arial Cyr"/>
      <charset val="204"/>
    </font>
    <font>
      <b/>
      <sz val="16"/>
      <name val="Arial Cyr"/>
      <family val="2"/>
      <charset val="204"/>
    </font>
    <font>
      <b/>
      <sz val="16"/>
      <name val="Arial Cyr"/>
      <charset val="204"/>
    </font>
    <font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4" fillId="0" borderId="1" xfId="0" applyFont="1" applyBorder="1" applyAlignment="1">
      <alignment vertical="center"/>
    </xf>
    <xf numFmtId="0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NumberForma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NumberFormat="1" applyFont="1"/>
    <xf numFmtId="0" fontId="13" fillId="0" borderId="0" xfId="0" applyFont="1" applyBorder="1" applyAlignment="1">
      <alignment horizontal="left"/>
    </xf>
    <xf numFmtId="0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/>
    </xf>
    <xf numFmtId="22" fontId="6" fillId="0" borderId="0" xfId="0" applyNumberFormat="1" applyFo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0" fillId="0" borderId="8" xfId="0" applyNumberForma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cha\Documents\&#1090;&#1086;&#1089;&#1085;&#1086;18\tosno-Rally_18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список"/>
      <sheetName val="Уч-ки АП"/>
      <sheetName val="Ком."/>
      <sheetName val="ТИ"/>
      <sheetName val="Уч-ки СТ"/>
      <sheetName val="Старт.вед."/>
      <sheetName val="Секц.1"/>
      <sheetName val="Пен.1"/>
      <sheetName val="Секц.2"/>
      <sheetName val="Пен.2"/>
      <sheetName val="ИтАбс"/>
      <sheetName val="Ком. (2)"/>
      <sheetName val="Итог Ком."/>
    </sheetNames>
    <sheetDataSet>
      <sheetData sheetId="0"/>
      <sheetData sheetId="1"/>
      <sheetData sheetId="2"/>
      <sheetData sheetId="3"/>
      <sheetData sheetId="4">
        <row r="8">
          <cell r="B8">
            <v>1</v>
          </cell>
          <cell r="C8" t="str">
            <v>МИНАЕВ Евгений</v>
          </cell>
          <cell r="D8" t="str">
            <v>Москва</v>
          </cell>
          <cell r="E8" t="str">
            <v>СУРИКОВ Иван</v>
          </cell>
          <cell r="F8" t="str">
            <v>МО, Красногорск</v>
          </cell>
          <cell r="G8" t="str">
            <v>VW Tiguan</v>
          </cell>
          <cell r="H8" t="str">
            <v>А</v>
          </cell>
        </row>
        <row r="9">
          <cell r="B9">
            <v>2</v>
          </cell>
          <cell r="C9" t="str">
            <v>ИВАНОВА Екатерина</v>
          </cell>
          <cell r="D9" t="str">
            <v>СПб</v>
          </cell>
          <cell r="E9" t="str">
            <v>ДЕМЕНТЬЕВ Петр</v>
          </cell>
          <cell r="F9" t="str">
            <v>СПб</v>
          </cell>
          <cell r="G9" t="str">
            <v>VW Golf</v>
          </cell>
          <cell r="H9" t="str">
            <v>А</v>
          </cell>
        </row>
        <row r="10">
          <cell r="B10">
            <v>3</v>
          </cell>
          <cell r="C10" t="str">
            <v>ДРУЖИНИН Михаил</v>
          </cell>
          <cell r="D10" t="str">
            <v>СПб</v>
          </cell>
          <cell r="E10" t="str">
            <v>ЖУКОВ Михаил</v>
          </cell>
          <cell r="F10" t="str">
            <v>СПб</v>
          </cell>
          <cell r="G10" t="str">
            <v>Renault Duster</v>
          </cell>
          <cell r="H10" t="str">
            <v>А</v>
          </cell>
        </row>
        <row r="11">
          <cell r="B11">
            <v>4</v>
          </cell>
          <cell r="C11" t="str">
            <v>КАНАНАДЗЕ Сергей</v>
          </cell>
          <cell r="D11" t="str">
            <v>Москва</v>
          </cell>
          <cell r="E11" t="str">
            <v>КАНАНАДЗЕ Екатерина</v>
          </cell>
          <cell r="F11" t="str">
            <v>Москва</v>
          </cell>
          <cell r="G11" t="str">
            <v>Toyota Rav 4</v>
          </cell>
          <cell r="H11" t="str">
            <v>А</v>
          </cell>
        </row>
        <row r="12">
          <cell r="B12">
            <v>5</v>
          </cell>
          <cell r="C12" t="str">
            <v>РОГАНОВА Марина</v>
          </cell>
          <cell r="D12" t="str">
            <v>СПб</v>
          </cell>
          <cell r="E12" t="str">
            <v>САВКО Елизавета</v>
          </cell>
          <cell r="F12" t="str">
            <v>СПб</v>
          </cell>
          <cell r="G12" t="str">
            <v>BMW 325</v>
          </cell>
          <cell r="H12" t="str">
            <v>А, Лд</v>
          </cell>
        </row>
        <row r="13">
          <cell r="B13">
            <v>6</v>
          </cell>
          <cell r="C13" t="str">
            <v>ЩЕГОЛЕВ Антон</v>
          </cell>
          <cell r="D13" t="str">
            <v>СПб</v>
          </cell>
          <cell r="E13" t="str">
            <v>МОТЫЛЕВ Михаил</v>
          </cell>
          <cell r="F13" t="str">
            <v>СПб</v>
          </cell>
          <cell r="G13" t="str">
            <v>BMW X1</v>
          </cell>
          <cell r="H13" t="str">
            <v>А</v>
          </cell>
        </row>
        <row r="14">
          <cell r="B14">
            <v>7</v>
          </cell>
          <cell r="C14" t="str">
            <v>КОРОЛЕВ Сергей</v>
          </cell>
          <cell r="D14" t="str">
            <v>Тосно, ЛО</v>
          </cell>
          <cell r="E14" t="str">
            <v>КОРОЛЕВА Любовь</v>
          </cell>
          <cell r="F14" t="str">
            <v>Тосно, ЛО</v>
          </cell>
          <cell r="G14" t="str">
            <v>Renault Duster</v>
          </cell>
          <cell r="H14" t="str">
            <v>А, Т</v>
          </cell>
        </row>
        <row r="15">
          <cell r="B15">
            <v>8</v>
          </cell>
          <cell r="C15" t="str">
            <v>КОННЫЧЕВА Светлана</v>
          </cell>
          <cell r="D15" t="str">
            <v>Тосно, ЛО</v>
          </cell>
          <cell r="E15" t="str">
            <v>ПРОКОФЬЕВА Ольга</v>
          </cell>
          <cell r="F15" t="str">
            <v>СПб</v>
          </cell>
          <cell r="G15" t="str">
            <v>VW Polo</v>
          </cell>
          <cell r="H15" t="str">
            <v>А, Т, Лд</v>
          </cell>
        </row>
        <row r="16">
          <cell r="B16">
            <v>9</v>
          </cell>
          <cell r="C16" t="str">
            <v>ЧЕРЕПАХИН Дмитрий</v>
          </cell>
          <cell r="D16" t="str">
            <v>СПб, Колпино</v>
          </cell>
          <cell r="E16" t="str">
            <v>ЕРМАЛЬКОВ Виталий</v>
          </cell>
          <cell r="F16" t="str">
            <v>СПб, Колпино</v>
          </cell>
          <cell r="G16" t="str">
            <v>ВАЗ 2106</v>
          </cell>
          <cell r="H16" t="str">
            <v>А,Р</v>
          </cell>
        </row>
        <row r="17">
          <cell r="B17">
            <v>10</v>
          </cell>
          <cell r="C17" t="str">
            <v>ЛЕГЕЙДА Дмитрий</v>
          </cell>
          <cell r="D17" t="str">
            <v>Москва</v>
          </cell>
          <cell r="E17" t="str">
            <v>КУРОВ Максим</v>
          </cell>
          <cell r="F17" t="str">
            <v>Рязань</v>
          </cell>
          <cell r="G17" t="str">
            <v>Toyota Land Cruiser</v>
          </cell>
          <cell r="H17" t="str">
            <v>А</v>
          </cell>
        </row>
        <row r="18">
          <cell r="B18">
            <v>11</v>
          </cell>
          <cell r="C18" t="str">
            <v>БЕЛЬЧЕНКО Юрий</v>
          </cell>
          <cell r="D18" t="str">
            <v>СПб</v>
          </cell>
          <cell r="E18" t="str">
            <v>ГАРБАР Кирилл</v>
          </cell>
          <cell r="F18" t="str">
            <v>СПб</v>
          </cell>
          <cell r="G18" t="str">
            <v>Ford Fiesta</v>
          </cell>
          <cell r="H18" t="str">
            <v>А</v>
          </cell>
        </row>
        <row r="19">
          <cell r="B19">
            <v>12</v>
          </cell>
          <cell r="C19" t="str">
            <v>ФРОЛОВ Евгений</v>
          </cell>
          <cell r="D19" t="str">
            <v>СПб</v>
          </cell>
          <cell r="E19" t="str">
            <v>ЖАВОРОНКОВ Иван</v>
          </cell>
          <cell r="F19" t="str">
            <v>Тосно, ЛО</v>
          </cell>
          <cell r="G19" t="str">
            <v>ВАЗ 21099</v>
          </cell>
          <cell r="H19" t="str">
            <v>А,Т</v>
          </cell>
        </row>
        <row r="20">
          <cell r="B20">
            <v>13</v>
          </cell>
          <cell r="C20" t="str">
            <v>ИВАНОВ Алексей</v>
          </cell>
          <cell r="D20" t="str">
            <v>СПб</v>
          </cell>
          <cell r="E20" t="str">
            <v>ЖАРИКОВ Виталий</v>
          </cell>
          <cell r="F20" t="str">
            <v>СПб</v>
          </cell>
          <cell r="G20" t="str">
            <v>Volvo 240</v>
          </cell>
          <cell r="H20" t="str">
            <v>А,Р</v>
          </cell>
        </row>
        <row r="21">
          <cell r="B21">
            <v>14</v>
          </cell>
          <cell r="C21" t="str">
            <v>РУМЯНЦЕВА Елена</v>
          </cell>
          <cell r="D21" t="str">
            <v>СПб</v>
          </cell>
          <cell r="E21" t="str">
            <v>МАКАРОВ Александр</v>
          </cell>
          <cell r="F21" t="str">
            <v>СПб</v>
          </cell>
          <cell r="G21" t="str">
            <v>Ford Focus</v>
          </cell>
          <cell r="H21" t="str">
            <v>А</v>
          </cell>
        </row>
        <row r="22">
          <cell r="B22">
            <v>15</v>
          </cell>
          <cell r="C22" t="str">
            <v>ЛЕБЕДЬКО Дмитрий</v>
          </cell>
          <cell r="D22" t="str">
            <v>СПб</v>
          </cell>
          <cell r="E22" t="str">
            <v>ЛЕПА Виктория</v>
          </cell>
          <cell r="F22" t="str">
            <v>СПб</v>
          </cell>
          <cell r="G22" t="str">
            <v>ВАЗ 11183</v>
          </cell>
          <cell r="H22" t="str">
            <v>А</v>
          </cell>
        </row>
        <row r="23">
          <cell r="B23">
            <v>16</v>
          </cell>
          <cell r="C23" t="str">
            <v>БЕРКУТОВ Юрий</v>
          </cell>
          <cell r="D23" t="str">
            <v>СПб</v>
          </cell>
          <cell r="E23" t="str">
            <v>ЧЕРНОМОРОВА Кристина</v>
          </cell>
          <cell r="F23" t="str">
            <v>СПб</v>
          </cell>
          <cell r="G23" t="str">
            <v>Skoda Roomster</v>
          </cell>
          <cell r="H23" t="str">
            <v>А,Н</v>
          </cell>
        </row>
        <row r="24">
          <cell r="B24">
            <v>17</v>
          </cell>
          <cell r="C24" t="str">
            <v>БУТЫМОВА Ольга</v>
          </cell>
          <cell r="D24" t="str">
            <v>Сертолово,ЛО</v>
          </cell>
          <cell r="E24" t="str">
            <v>КОСТРОВА Наталия</v>
          </cell>
          <cell r="F24" t="str">
            <v>СПб</v>
          </cell>
          <cell r="G24" t="str">
            <v>Daewoo Matiz</v>
          </cell>
          <cell r="H24" t="str">
            <v>А,Лд</v>
          </cell>
        </row>
        <row r="25">
          <cell r="B25">
            <v>18</v>
          </cell>
          <cell r="C25" t="str">
            <v>СКВОРЦОВ Станислав</v>
          </cell>
          <cell r="D25" t="str">
            <v>СПб</v>
          </cell>
          <cell r="E25" t="str">
            <v>ВОЗНЮК Антон</v>
          </cell>
          <cell r="F25" t="str">
            <v>СПб</v>
          </cell>
          <cell r="G25" t="str">
            <v>Lada Granta</v>
          </cell>
          <cell r="H25" t="str">
            <v>А, Н</v>
          </cell>
        </row>
        <row r="26">
          <cell r="B26">
            <v>19</v>
          </cell>
          <cell r="C26" t="str">
            <v>КИЦ Иван</v>
          </cell>
          <cell r="D26" t="str">
            <v>Липецк</v>
          </cell>
          <cell r="E26" t="str">
            <v>АНТОНОВ Артемий</v>
          </cell>
          <cell r="F26" t="str">
            <v>СПб</v>
          </cell>
          <cell r="G26" t="str">
            <v>ВАЗ 2114</v>
          </cell>
          <cell r="H26" t="str">
            <v>А, С,Нов</v>
          </cell>
        </row>
        <row r="27">
          <cell r="B27">
            <v>20</v>
          </cell>
          <cell r="C27" t="str">
            <v>БУТИНА Юлия</v>
          </cell>
          <cell r="D27" t="str">
            <v>СПб</v>
          </cell>
          <cell r="E27" t="str">
            <v>ПЕТРОВА Елена</v>
          </cell>
          <cell r="F27" t="str">
            <v>СПб</v>
          </cell>
          <cell r="G27" t="str">
            <v>VW Polo</v>
          </cell>
          <cell r="H27" t="str">
            <v>А,С,Лд</v>
          </cell>
        </row>
        <row r="28">
          <cell r="B28">
            <v>21</v>
          </cell>
          <cell r="C28" t="str">
            <v>АЛЬГИН Сергей</v>
          </cell>
          <cell r="D28" t="str">
            <v>Киров</v>
          </cell>
          <cell r="E28" t="str">
            <v>АЛЬГИН Юрий</v>
          </cell>
          <cell r="F28" t="str">
            <v>СПб</v>
          </cell>
          <cell r="G28" t="str">
            <v>Suzuki SX4</v>
          </cell>
          <cell r="H28" t="str">
            <v>А,С</v>
          </cell>
        </row>
        <row r="29">
          <cell r="B29">
            <v>22</v>
          </cell>
          <cell r="C29" t="str">
            <v>ЛЕВИНСКИЙ Борис</v>
          </cell>
          <cell r="D29" t="str">
            <v>Москва</v>
          </cell>
          <cell r="E29" t="str">
            <v>ИВИНСКИЙ Максим</v>
          </cell>
          <cell r="F29" t="str">
            <v>Москва</v>
          </cell>
          <cell r="G29" t="str">
            <v>VW Polo</v>
          </cell>
          <cell r="H29" t="str">
            <v>А</v>
          </cell>
        </row>
        <row r="30">
          <cell r="B30">
            <v>23</v>
          </cell>
          <cell r="C30" t="str">
            <v>КУЗЬМИН Кирилл</v>
          </cell>
          <cell r="D30" t="str">
            <v>ЛО, п.Вартемяги</v>
          </cell>
          <cell r="E30" t="str">
            <v>МЕШ Максим</v>
          </cell>
          <cell r="F30" t="str">
            <v>СПб</v>
          </cell>
          <cell r="G30" t="str">
            <v>Fiat Albea</v>
          </cell>
          <cell r="H30" t="str">
            <v>А, Нов</v>
          </cell>
        </row>
        <row r="31">
          <cell r="B31">
            <v>24</v>
          </cell>
          <cell r="C31" t="str">
            <v>ТЕЛЕШ Сергей</v>
          </cell>
          <cell r="D31" t="str">
            <v>ЛО, п.Возрождение</v>
          </cell>
          <cell r="E31" t="str">
            <v>ПИЛЮТИК Артем</v>
          </cell>
          <cell r="F31" t="str">
            <v>СПб</v>
          </cell>
          <cell r="G31" t="str">
            <v>ВАЗ 21041</v>
          </cell>
          <cell r="H31" t="str">
            <v>А, С,Нов</v>
          </cell>
        </row>
        <row r="32">
          <cell r="B32">
            <v>25</v>
          </cell>
          <cell r="C32" t="str">
            <v>ЮРАХНО Анна</v>
          </cell>
          <cell r="D32" t="str">
            <v>Вологда</v>
          </cell>
          <cell r="E32" t="str">
            <v>ЮРАХНО Евгений</v>
          </cell>
          <cell r="F32" t="str">
            <v>Иваново</v>
          </cell>
          <cell r="G32" t="str">
            <v>Ford Focus</v>
          </cell>
          <cell r="H32" t="str">
            <v>А, Нов</v>
          </cell>
        </row>
        <row r="33">
          <cell r="B33">
            <v>26</v>
          </cell>
          <cell r="C33" t="str">
            <v>ВОЛКОВА Евгения</v>
          </cell>
          <cell r="D33" t="str">
            <v>СПб</v>
          </cell>
          <cell r="E33" t="str">
            <v>АВЕРИН Михаил</v>
          </cell>
          <cell r="F33" t="str">
            <v>СПб</v>
          </cell>
          <cell r="G33" t="str">
            <v>Honda Civic</v>
          </cell>
          <cell r="H33" t="str">
            <v>А, С</v>
          </cell>
        </row>
        <row r="34">
          <cell r="B34">
            <v>27</v>
          </cell>
          <cell r="C34" t="str">
            <v>СМОРОДИНОВ Сергей</v>
          </cell>
          <cell r="D34" t="str">
            <v>СПб</v>
          </cell>
          <cell r="E34" t="str">
            <v>МАЛУХИН Виктор</v>
          </cell>
          <cell r="F34" t="str">
            <v>СПб</v>
          </cell>
          <cell r="G34" t="str">
            <v>Mitsubishi Colt</v>
          </cell>
          <cell r="H34" t="str">
            <v>А, Нов</v>
          </cell>
        </row>
        <row r="35">
          <cell r="B35">
            <v>28</v>
          </cell>
          <cell r="C35" t="str">
            <v>ВАРАКСИН Александр</v>
          </cell>
          <cell r="D35" t="str">
            <v>Бабаево,МО</v>
          </cell>
          <cell r="E35" t="str">
            <v>ФОМИН Артем</v>
          </cell>
          <cell r="F35" t="str">
            <v>СПб</v>
          </cell>
          <cell r="G35" t="str">
            <v>ВАЗ 2107</v>
          </cell>
          <cell r="H35" t="str">
            <v>А,Н</v>
          </cell>
        </row>
        <row r="36">
          <cell r="B36">
            <v>29</v>
          </cell>
          <cell r="C36" t="str">
            <v>КОЛПИН Данил</v>
          </cell>
          <cell r="D36" t="str">
            <v>Сортавала,РК</v>
          </cell>
          <cell r="E36" t="str">
            <v>ТЮРИНА Мария</v>
          </cell>
          <cell r="F36" t="str">
            <v>СПб</v>
          </cell>
          <cell r="G36" t="str">
            <v>ВАЗ 2109</v>
          </cell>
          <cell r="H36" t="str">
            <v>А,С,Н</v>
          </cell>
        </row>
        <row r="37">
          <cell r="B37">
            <v>30</v>
          </cell>
          <cell r="C37" t="str">
            <v>ОГАНЕЗОВ Константин</v>
          </cell>
          <cell r="D37" t="str">
            <v>СПб</v>
          </cell>
          <cell r="E37" t="str">
            <v>ТУЗИКОВ Никита</v>
          </cell>
          <cell r="F37" t="str">
            <v>СПб</v>
          </cell>
          <cell r="G37" t="str">
            <v>VW Vento</v>
          </cell>
          <cell r="H37" t="str">
            <v>А, С, Нов</v>
          </cell>
        </row>
        <row r="38">
          <cell r="B38">
            <v>31</v>
          </cell>
          <cell r="C38" t="str">
            <v>АГАНИН Тимофей</v>
          </cell>
          <cell r="D38" t="str">
            <v>СПб</v>
          </cell>
          <cell r="E38" t="str">
            <v>ЕСАУЛОВ Игорь</v>
          </cell>
          <cell r="F38" t="str">
            <v>СПб</v>
          </cell>
          <cell r="G38" t="str">
            <v>Mitsubishi Lancer</v>
          </cell>
          <cell r="H38" t="str">
            <v>А,Нов</v>
          </cell>
        </row>
        <row r="39">
          <cell r="B39">
            <v>32</v>
          </cell>
          <cell r="C39" t="str">
            <v>СУРУШКИН Александр</v>
          </cell>
          <cell r="D39" t="str">
            <v>СПб</v>
          </cell>
          <cell r="E39" t="str">
            <v>ГОРАН Сергей</v>
          </cell>
          <cell r="F39" t="str">
            <v>СПб</v>
          </cell>
          <cell r="G39" t="str">
            <v>Opel Vectra</v>
          </cell>
          <cell r="H39" t="str">
            <v>А,Нов,С</v>
          </cell>
        </row>
        <row r="40">
          <cell r="B40">
            <v>33</v>
          </cell>
          <cell r="C40" t="str">
            <v>КОРНЕВ Никита</v>
          </cell>
          <cell r="D40" t="str">
            <v>СПб</v>
          </cell>
          <cell r="E40" t="str">
            <v>СПИРИДОНОВ Константин</v>
          </cell>
          <cell r="F40" t="str">
            <v>СПб</v>
          </cell>
          <cell r="G40" t="str">
            <v>Renault Fluence</v>
          </cell>
          <cell r="H40" t="str">
            <v>А, Нов, С</v>
          </cell>
        </row>
        <row r="41">
          <cell r="B41">
            <v>0</v>
          </cell>
          <cell r="C41" t="e">
            <v>#VALUE!</v>
          </cell>
          <cell r="D41">
            <v>0</v>
          </cell>
          <cell r="E41" t="e">
            <v>#VALUE!</v>
          </cell>
          <cell r="F41">
            <v>0</v>
          </cell>
          <cell r="G41">
            <v>0</v>
          </cell>
          <cell r="H41">
            <v>0</v>
          </cell>
        </row>
        <row r="42">
          <cell r="B42">
            <v>0</v>
          </cell>
          <cell r="C42" t="e">
            <v>#VALUE!</v>
          </cell>
          <cell r="D42">
            <v>0</v>
          </cell>
          <cell r="E42" t="e">
            <v>#VALUE!</v>
          </cell>
          <cell r="F42">
            <v>0</v>
          </cell>
          <cell r="G42">
            <v>0</v>
          </cell>
          <cell r="H42">
            <v>0</v>
          </cell>
        </row>
        <row r="43">
          <cell r="B43">
            <v>0</v>
          </cell>
          <cell r="C43" t="e">
            <v>#VALUE!</v>
          </cell>
          <cell r="D43">
            <v>0</v>
          </cell>
          <cell r="E43" t="e">
            <v>#VALUE!</v>
          </cell>
          <cell r="F43">
            <v>0</v>
          </cell>
          <cell r="G43">
            <v>0</v>
          </cell>
          <cell r="H43">
            <v>0</v>
          </cell>
        </row>
        <row r="44">
          <cell r="B44">
            <v>0</v>
          </cell>
          <cell r="C44" t="e">
            <v>#VALUE!</v>
          </cell>
          <cell r="D44">
            <v>0</v>
          </cell>
          <cell r="E44" t="e">
            <v>#VALUE!</v>
          </cell>
          <cell r="F44">
            <v>0</v>
          </cell>
          <cell r="G44">
            <v>0</v>
          </cell>
          <cell r="H44">
            <v>0</v>
          </cell>
        </row>
        <row r="45">
          <cell r="B45">
            <v>0</v>
          </cell>
          <cell r="C45" t="e">
            <v>#VALUE!</v>
          </cell>
          <cell r="D45">
            <v>0</v>
          </cell>
          <cell r="E45" t="e">
            <v>#VALUE!</v>
          </cell>
          <cell r="F45">
            <v>0</v>
          </cell>
          <cell r="G45">
            <v>0</v>
          </cell>
          <cell r="H45">
            <v>0</v>
          </cell>
        </row>
        <row r="46">
          <cell r="B46">
            <v>0</v>
          </cell>
          <cell r="C46" t="e">
            <v>#VALUE!</v>
          </cell>
          <cell r="D46">
            <v>0</v>
          </cell>
          <cell r="E46" t="e">
            <v>#VALUE!</v>
          </cell>
          <cell r="F46">
            <v>0</v>
          </cell>
          <cell r="G46">
            <v>0</v>
          </cell>
          <cell r="H46">
            <v>0</v>
          </cell>
        </row>
        <row r="47">
          <cell r="B47">
            <v>0</v>
          </cell>
          <cell r="C47" t="e">
            <v>#VALUE!</v>
          </cell>
          <cell r="D47">
            <v>0</v>
          </cell>
          <cell r="E47" t="e">
            <v>#VALUE!</v>
          </cell>
          <cell r="F47">
            <v>0</v>
          </cell>
          <cell r="G47">
            <v>0</v>
          </cell>
          <cell r="H47">
            <v>0</v>
          </cell>
        </row>
        <row r="48">
          <cell r="B48">
            <v>0</v>
          </cell>
          <cell r="C48" t="e">
            <v>#VALUE!</v>
          </cell>
          <cell r="D48">
            <v>0</v>
          </cell>
          <cell r="E48" t="e">
            <v>#VALUE!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0</v>
          </cell>
          <cell r="C49" t="e">
            <v>#VALUE!</v>
          </cell>
          <cell r="D49">
            <v>0</v>
          </cell>
          <cell r="E49" t="e">
            <v>#VALUE!</v>
          </cell>
          <cell r="F49">
            <v>0</v>
          </cell>
          <cell r="G49">
            <v>0</v>
          </cell>
          <cell r="H49">
            <v>0</v>
          </cell>
        </row>
        <row r="50">
          <cell r="B50">
            <v>0</v>
          </cell>
          <cell r="C50" t="e">
            <v>#VALUE!</v>
          </cell>
          <cell r="D50">
            <v>0</v>
          </cell>
          <cell r="E50" t="e">
            <v>#VALUE!</v>
          </cell>
          <cell r="F50">
            <v>0</v>
          </cell>
          <cell r="G50">
            <v>0</v>
          </cell>
          <cell r="H50">
            <v>0</v>
          </cell>
        </row>
        <row r="51">
          <cell r="B51">
            <v>0</v>
          </cell>
          <cell r="C51" t="e">
            <v>#VALUE!</v>
          </cell>
          <cell r="D51">
            <v>0</v>
          </cell>
          <cell r="E51" t="e">
            <v>#VALUE!</v>
          </cell>
          <cell r="F51">
            <v>0</v>
          </cell>
          <cell r="G51">
            <v>0</v>
          </cell>
          <cell r="H51">
            <v>0</v>
          </cell>
        </row>
        <row r="52">
          <cell r="B52">
            <v>0</v>
          </cell>
          <cell r="C52" t="e">
            <v>#VALUE!</v>
          </cell>
          <cell r="D52">
            <v>0</v>
          </cell>
          <cell r="E52" t="e">
            <v>#VALUE!</v>
          </cell>
          <cell r="F52">
            <v>0</v>
          </cell>
          <cell r="G52">
            <v>0</v>
          </cell>
          <cell r="H52">
            <v>0</v>
          </cell>
        </row>
        <row r="53">
          <cell r="B53">
            <v>0</v>
          </cell>
          <cell r="C53" t="e">
            <v>#VALUE!</v>
          </cell>
          <cell r="D53">
            <v>0</v>
          </cell>
          <cell r="E53" t="e">
            <v>#VALUE!</v>
          </cell>
          <cell r="F53">
            <v>0</v>
          </cell>
          <cell r="G53">
            <v>0</v>
          </cell>
          <cell r="H53">
            <v>0</v>
          </cell>
        </row>
        <row r="54">
          <cell r="B54">
            <v>0</v>
          </cell>
          <cell r="C54" t="e">
            <v>#VALUE!</v>
          </cell>
          <cell r="D54">
            <v>0</v>
          </cell>
          <cell r="E54" t="e">
            <v>#VALUE!</v>
          </cell>
          <cell r="F54">
            <v>0</v>
          </cell>
          <cell r="G54">
            <v>0</v>
          </cell>
          <cell r="H54">
            <v>0</v>
          </cell>
        </row>
        <row r="55">
          <cell r="B55">
            <v>0</v>
          </cell>
          <cell r="C55" t="e">
            <v>#VALUE!</v>
          </cell>
          <cell r="D55">
            <v>0</v>
          </cell>
          <cell r="E55" t="e">
            <v>#VALUE!</v>
          </cell>
          <cell r="F55">
            <v>0</v>
          </cell>
          <cell r="G55">
            <v>0</v>
          </cell>
          <cell r="H55">
            <v>0</v>
          </cell>
        </row>
        <row r="56">
          <cell r="B56">
            <v>0</v>
          </cell>
          <cell r="C56" t="e">
            <v>#VALUE!</v>
          </cell>
          <cell r="D56">
            <v>0</v>
          </cell>
          <cell r="E56" t="e">
            <v>#VALUE!</v>
          </cell>
          <cell r="F56">
            <v>0</v>
          </cell>
          <cell r="G56">
            <v>0</v>
          </cell>
          <cell r="H56">
            <v>0</v>
          </cell>
        </row>
        <row r="57">
          <cell r="B57">
            <v>0</v>
          </cell>
          <cell r="C57" t="e">
            <v>#VALUE!</v>
          </cell>
          <cell r="D57">
            <v>0</v>
          </cell>
          <cell r="E57" t="e">
            <v>#VALUE!</v>
          </cell>
          <cell r="F57">
            <v>0</v>
          </cell>
          <cell r="G57">
            <v>0</v>
          </cell>
          <cell r="H57">
            <v>0</v>
          </cell>
        </row>
        <row r="58">
          <cell r="B58">
            <v>0</v>
          </cell>
          <cell r="C58" t="e">
            <v>#VALUE!</v>
          </cell>
          <cell r="D58">
            <v>0</v>
          </cell>
          <cell r="E58" t="e">
            <v>#VALUE!</v>
          </cell>
          <cell r="F58">
            <v>0</v>
          </cell>
          <cell r="G58">
            <v>0</v>
          </cell>
          <cell r="H58">
            <v>0</v>
          </cell>
        </row>
        <row r="59">
          <cell r="B59">
            <v>0</v>
          </cell>
          <cell r="C59" t="e">
            <v>#VALUE!</v>
          </cell>
          <cell r="D59">
            <v>0</v>
          </cell>
          <cell r="E59" t="e">
            <v>#VALUE!</v>
          </cell>
          <cell r="F59">
            <v>0</v>
          </cell>
          <cell r="G59">
            <v>0</v>
          </cell>
          <cell r="H59">
            <v>0</v>
          </cell>
        </row>
        <row r="60">
          <cell r="B60">
            <v>0</v>
          </cell>
          <cell r="C60" t="e">
            <v>#VALUE!</v>
          </cell>
          <cell r="D60">
            <v>0</v>
          </cell>
          <cell r="E60" t="e">
            <v>#VALUE!</v>
          </cell>
          <cell r="F60">
            <v>0</v>
          </cell>
          <cell r="G60">
            <v>0</v>
          </cell>
          <cell r="H60">
            <v>0</v>
          </cell>
        </row>
        <row r="61">
          <cell r="B61">
            <v>0</v>
          </cell>
          <cell r="C61" t="e">
            <v>#VALUE!</v>
          </cell>
          <cell r="D61">
            <v>0</v>
          </cell>
          <cell r="E61" t="e">
            <v>#VALUE!</v>
          </cell>
          <cell r="F61">
            <v>0</v>
          </cell>
          <cell r="G61">
            <v>0</v>
          </cell>
          <cell r="H61">
            <v>0</v>
          </cell>
        </row>
        <row r="62">
          <cell r="B62">
            <v>0</v>
          </cell>
          <cell r="C62" t="e">
            <v>#VALUE!</v>
          </cell>
          <cell r="D62">
            <v>0</v>
          </cell>
          <cell r="E62" t="e">
            <v>#VALUE!</v>
          </cell>
          <cell r="F62">
            <v>0</v>
          </cell>
          <cell r="G62">
            <v>0</v>
          </cell>
          <cell r="H62">
            <v>0</v>
          </cell>
        </row>
        <row r="63">
          <cell r="B63">
            <v>0</v>
          </cell>
          <cell r="C63" t="e">
            <v>#VALUE!</v>
          </cell>
          <cell r="D63">
            <v>0</v>
          </cell>
          <cell r="E63" t="e">
            <v>#VALUE!</v>
          </cell>
          <cell r="F63">
            <v>0</v>
          </cell>
          <cell r="G63">
            <v>0</v>
          </cell>
          <cell r="H63">
            <v>0</v>
          </cell>
        </row>
        <row r="64">
          <cell r="B64">
            <v>0</v>
          </cell>
          <cell r="C64" t="e">
            <v>#VALUE!</v>
          </cell>
          <cell r="D64">
            <v>0</v>
          </cell>
          <cell r="E64" t="e">
            <v>#VALUE!</v>
          </cell>
          <cell r="F64">
            <v>0</v>
          </cell>
          <cell r="G64">
            <v>0</v>
          </cell>
          <cell r="H64">
            <v>0</v>
          </cell>
        </row>
        <row r="65">
          <cell r="B65">
            <v>0</v>
          </cell>
          <cell r="C65" t="e">
            <v>#VALUE!</v>
          </cell>
          <cell r="D65">
            <v>0</v>
          </cell>
          <cell r="E65" t="e">
            <v>#VALUE!</v>
          </cell>
          <cell r="F65">
            <v>0</v>
          </cell>
          <cell r="G65">
            <v>0</v>
          </cell>
          <cell r="H65">
            <v>0</v>
          </cell>
        </row>
        <row r="66">
          <cell r="B66">
            <v>0</v>
          </cell>
          <cell r="C66" t="e">
            <v>#VALUE!</v>
          </cell>
          <cell r="D66">
            <v>0</v>
          </cell>
          <cell r="E66" t="e">
            <v>#VALUE!</v>
          </cell>
          <cell r="F66">
            <v>0</v>
          </cell>
          <cell r="G66">
            <v>0</v>
          </cell>
          <cell r="H66">
            <v>0</v>
          </cell>
        </row>
        <row r="67">
          <cell r="B67">
            <v>0</v>
          </cell>
          <cell r="C67" t="e">
            <v>#VALUE!</v>
          </cell>
          <cell r="D67">
            <v>0</v>
          </cell>
          <cell r="E67" t="e">
            <v>#VALUE!</v>
          </cell>
          <cell r="F67">
            <v>0</v>
          </cell>
          <cell r="G67">
            <v>0</v>
          </cell>
          <cell r="H67">
            <v>0</v>
          </cell>
        </row>
      </sheetData>
      <sheetData sheetId="5"/>
      <sheetData sheetId="6"/>
      <sheetData sheetId="7">
        <row r="8">
          <cell r="AM8">
            <v>4154.2999999999965</v>
          </cell>
        </row>
        <row r="9">
          <cell r="AM9">
            <v>3423.5000000000036</v>
          </cell>
        </row>
        <row r="10">
          <cell r="AM10">
            <v>2103.1199999999862</v>
          </cell>
        </row>
        <row r="11">
          <cell r="AM11">
            <v>5549.2000000000089</v>
          </cell>
        </row>
        <row r="12">
          <cell r="AM12">
            <v>6845.99999999999</v>
          </cell>
        </row>
        <row r="13">
          <cell r="AM13">
            <v>4929.2999999999993</v>
          </cell>
        </row>
        <row r="14">
          <cell r="AM14">
            <v>7233.1999999999989</v>
          </cell>
        </row>
        <row r="15">
          <cell r="AM15">
            <v>8077.799999999992</v>
          </cell>
        </row>
        <row r="16">
          <cell r="AM16">
            <v>3866.8099999999831</v>
          </cell>
        </row>
        <row r="17">
          <cell r="AM17">
            <v>1247.9000000000187</v>
          </cell>
        </row>
        <row r="18">
          <cell r="AM18" t="str">
            <v>сход</v>
          </cell>
        </row>
        <row r="19">
          <cell r="AM19">
            <v>3173.6999999999894</v>
          </cell>
        </row>
        <row r="20">
          <cell r="AM20">
            <v>2564.3999999999796</v>
          </cell>
        </row>
        <row r="21">
          <cell r="AM21">
            <v>6980.7999999999756</v>
          </cell>
        </row>
        <row r="22">
          <cell r="AM22">
            <v>6344.1000000000131</v>
          </cell>
        </row>
        <row r="23">
          <cell r="AM23">
            <v>5326.8999999999942</v>
          </cell>
        </row>
        <row r="24">
          <cell r="AM24">
            <v>8697.5</v>
          </cell>
        </row>
        <row r="25">
          <cell r="AM25">
            <v>3553.9000000000096</v>
          </cell>
        </row>
        <row r="26">
          <cell r="AM26">
            <v>5580.2999999999965</v>
          </cell>
        </row>
        <row r="27">
          <cell r="AM27">
            <v>5567.6000000000058</v>
          </cell>
        </row>
        <row r="28">
          <cell r="AM28">
            <v>5751.2000000000135</v>
          </cell>
        </row>
        <row r="29">
          <cell r="AM29">
            <v>3862.8999999999783</v>
          </cell>
        </row>
        <row r="30">
          <cell r="AM30">
            <v>3341.0000000000259</v>
          </cell>
        </row>
        <row r="31">
          <cell r="AM31">
            <v>4925.6000000000158</v>
          </cell>
        </row>
        <row r="32">
          <cell r="AM32">
            <v>6362.5999999999949</v>
          </cell>
        </row>
        <row r="33">
          <cell r="AM33">
            <v>7735.9999999999982</v>
          </cell>
        </row>
        <row r="34">
          <cell r="AM34">
            <v>8132.5000000000146</v>
          </cell>
        </row>
        <row r="35">
          <cell r="AM35">
            <v>6332.7000000000016</v>
          </cell>
        </row>
        <row r="36">
          <cell r="AM36">
            <v>11586.899999999994</v>
          </cell>
        </row>
        <row r="37">
          <cell r="AM37" t="str">
            <v>сход</v>
          </cell>
        </row>
        <row r="38">
          <cell r="AM38">
            <v>8284.9000000000051</v>
          </cell>
        </row>
        <row r="39">
          <cell r="AM39">
            <v>11820</v>
          </cell>
        </row>
        <row r="40">
          <cell r="AM40">
            <v>9743.0000000000109</v>
          </cell>
        </row>
      </sheetData>
      <sheetData sheetId="8"/>
      <sheetData sheetId="9">
        <row r="8">
          <cell r="R8">
            <v>105.99999999999983</v>
          </cell>
        </row>
        <row r="9">
          <cell r="R9">
            <v>110.59999999999982</v>
          </cell>
        </row>
        <row r="10">
          <cell r="R10">
            <v>30.1</v>
          </cell>
        </row>
        <row r="11">
          <cell r="R11">
            <v>287.99999999999915</v>
          </cell>
        </row>
        <row r="12">
          <cell r="R12">
            <v>986.79999999999825</v>
          </cell>
        </row>
        <row r="13">
          <cell r="R13">
            <v>296.59999999999917</v>
          </cell>
        </row>
        <row r="14">
          <cell r="R14">
            <v>1541.0000000000009</v>
          </cell>
        </row>
        <row r="15">
          <cell r="R15">
            <v>904.30000000000018</v>
          </cell>
        </row>
        <row r="16">
          <cell r="R16">
            <v>1624.0000000000023</v>
          </cell>
        </row>
        <row r="17">
          <cell r="R17">
            <v>445.20000000000169</v>
          </cell>
        </row>
        <row r="18">
          <cell r="R18" t="str">
            <v>сход</v>
          </cell>
        </row>
        <row r="19">
          <cell r="R19">
            <v>226.50000000000091</v>
          </cell>
        </row>
        <row r="20">
          <cell r="R20">
            <v>420.40000000000185</v>
          </cell>
        </row>
        <row r="21">
          <cell r="R21">
            <v>1736.7999999999972</v>
          </cell>
        </row>
        <row r="22">
          <cell r="R22">
            <v>1256.4000000000005</v>
          </cell>
        </row>
        <row r="23">
          <cell r="R23">
            <v>2227.9999999999986</v>
          </cell>
        </row>
        <row r="24">
          <cell r="R24">
            <v>1049.8999999999996</v>
          </cell>
        </row>
        <row r="25">
          <cell r="R25">
            <v>183.20000000000118</v>
          </cell>
        </row>
        <row r="26">
          <cell r="R26">
            <v>1808.1000000000004</v>
          </cell>
        </row>
        <row r="27">
          <cell r="R27">
            <v>1147.400000000001</v>
          </cell>
        </row>
        <row r="28">
          <cell r="R28">
            <v>2428.0000000000009</v>
          </cell>
        </row>
        <row r="29">
          <cell r="R29">
            <v>185.33999999999946</v>
          </cell>
        </row>
        <row r="30">
          <cell r="R30">
            <v>187.39999999999947</v>
          </cell>
        </row>
        <row r="31">
          <cell r="R31">
            <v>269.8000000000024</v>
          </cell>
        </row>
        <row r="32">
          <cell r="R32">
            <v>2399.9999999999982</v>
          </cell>
        </row>
        <row r="33">
          <cell r="R33">
            <v>408.70000000000033</v>
          </cell>
        </row>
        <row r="34">
          <cell r="R34" t="str">
            <v>сход</v>
          </cell>
        </row>
        <row r="35">
          <cell r="R35">
            <v>2154.0000000000005</v>
          </cell>
        </row>
        <row r="36">
          <cell r="R36">
            <v>163.80000000000121</v>
          </cell>
        </row>
        <row r="37">
          <cell r="R37" t="str">
            <v>сход</v>
          </cell>
        </row>
        <row r="38">
          <cell r="R38" t="str">
            <v>сход</v>
          </cell>
        </row>
        <row r="39">
          <cell r="R39">
            <v>82.599999999999895</v>
          </cell>
        </row>
        <row r="40">
          <cell r="R40">
            <v>1820.4999999999986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view="pageBreakPreview" zoomScale="75" zoomScaleNormal="53" zoomScaleSheetLayoutView="69" workbookViewId="0">
      <pane ySplit="7" topLeftCell="A8" activePane="bottomLeft" state="frozen"/>
      <selection pane="bottomLeft" activeCell="F35" sqref="F35"/>
    </sheetView>
  </sheetViews>
  <sheetFormatPr defaultRowHeight="18" x14ac:dyDescent="0.25"/>
  <cols>
    <col min="1" max="1" width="4.7109375" style="8" customWidth="1"/>
    <col min="2" max="2" width="5.7109375" style="49" customWidth="1"/>
    <col min="3" max="3" width="27.7109375" style="52" customWidth="1"/>
    <col min="4" max="4" width="20.7109375" style="51" customWidth="1"/>
    <col min="5" max="5" width="27.7109375" style="52" customWidth="1"/>
    <col min="6" max="6" width="20.7109375" style="51" customWidth="1"/>
    <col min="7" max="7" width="19.7109375" style="54" customWidth="1"/>
    <col min="8" max="8" width="15.7109375" style="55" customWidth="1"/>
  </cols>
  <sheetData>
    <row r="1" spans="1:8" ht="27.75" x14ac:dyDescent="0.4">
      <c r="A1" s="93" t="s">
        <v>1</v>
      </c>
      <c r="B1" s="93"/>
      <c r="C1" s="93"/>
      <c r="D1" s="93"/>
      <c r="E1" s="93"/>
      <c r="F1" s="93"/>
      <c r="G1" s="93"/>
      <c r="H1" s="93"/>
    </row>
    <row r="2" spans="1:8" ht="5.45" customHeight="1" x14ac:dyDescent="0.4">
      <c r="B2" s="47"/>
      <c r="C2" s="47"/>
      <c r="D2" s="48"/>
      <c r="E2" s="47"/>
      <c r="F2" s="48"/>
      <c r="G2" s="47"/>
      <c r="H2" s="47"/>
    </row>
    <row r="3" spans="1:8" ht="4.9000000000000004" customHeight="1" x14ac:dyDescent="0.25">
      <c r="C3" s="50"/>
      <c r="F3" s="53"/>
    </row>
    <row r="4" spans="1:8" ht="25.5" x14ac:dyDescent="0.35">
      <c r="A4" s="94" t="s">
        <v>35</v>
      </c>
      <c r="B4" s="94"/>
      <c r="C4" s="94"/>
      <c r="D4" s="94"/>
      <c r="E4" s="94"/>
      <c r="F4" s="94"/>
      <c r="G4" s="94"/>
      <c r="H4" s="94"/>
    </row>
    <row r="5" spans="1:8" ht="8.4499999999999993" customHeight="1" x14ac:dyDescent="0.25">
      <c r="F5" s="53"/>
    </row>
    <row r="6" spans="1:8" ht="17.45" customHeight="1" x14ac:dyDescent="0.25">
      <c r="A6" s="95" t="s">
        <v>36</v>
      </c>
      <c r="B6" s="96" t="s">
        <v>15</v>
      </c>
      <c r="C6" s="97" t="s">
        <v>37</v>
      </c>
      <c r="D6" s="97"/>
      <c r="E6" s="98" t="s">
        <v>38</v>
      </c>
      <c r="F6" s="98"/>
      <c r="G6" s="99" t="s">
        <v>18</v>
      </c>
      <c r="H6" s="99" t="s">
        <v>19</v>
      </c>
    </row>
    <row r="7" spans="1:8" s="49" customFormat="1" x14ac:dyDescent="0.25">
      <c r="A7" s="95"/>
      <c r="B7" s="96"/>
      <c r="C7" s="56" t="s">
        <v>39</v>
      </c>
      <c r="D7" s="56" t="s">
        <v>40</v>
      </c>
      <c r="E7" s="56" t="s">
        <v>39</v>
      </c>
      <c r="F7" s="56" t="s">
        <v>40</v>
      </c>
      <c r="G7" s="100"/>
      <c r="H7" s="100"/>
    </row>
    <row r="8" spans="1:8" s="61" customFormat="1" ht="22.15" customHeight="1" x14ac:dyDescent="0.2">
      <c r="A8" s="57">
        <v>1</v>
      </c>
      <c r="B8" s="58">
        <v>1</v>
      </c>
      <c r="C8" s="59" t="s">
        <v>43</v>
      </c>
      <c r="D8" s="58" t="s">
        <v>44</v>
      </c>
      <c r="E8" s="59" t="s">
        <v>45</v>
      </c>
      <c r="F8" s="58" t="s">
        <v>46</v>
      </c>
      <c r="G8" s="58" t="s">
        <v>47</v>
      </c>
      <c r="H8" s="60" t="s">
        <v>48</v>
      </c>
    </row>
    <row r="9" spans="1:8" s="61" customFormat="1" ht="22.15" customHeight="1" x14ac:dyDescent="0.2">
      <c r="A9" s="57">
        <v>2</v>
      </c>
      <c r="B9" s="58">
        <v>2</v>
      </c>
      <c r="C9" s="59" t="s">
        <v>49</v>
      </c>
      <c r="D9" s="58" t="s">
        <v>50</v>
      </c>
      <c r="E9" s="59" t="s">
        <v>51</v>
      </c>
      <c r="F9" s="58" t="s">
        <v>50</v>
      </c>
      <c r="G9" s="58" t="s">
        <v>52</v>
      </c>
      <c r="H9" s="60" t="s">
        <v>48</v>
      </c>
    </row>
    <row r="10" spans="1:8" s="61" customFormat="1" ht="22.15" customHeight="1" x14ac:dyDescent="0.2">
      <c r="A10" s="57">
        <v>3</v>
      </c>
      <c r="B10" s="58">
        <v>3</v>
      </c>
      <c r="C10" s="59" t="s">
        <v>53</v>
      </c>
      <c r="D10" s="58" t="s">
        <v>50</v>
      </c>
      <c r="E10" s="59" t="s">
        <v>54</v>
      </c>
      <c r="F10" s="58" t="s">
        <v>50</v>
      </c>
      <c r="G10" s="58" t="s">
        <v>55</v>
      </c>
      <c r="H10" s="60" t="s">
        <v>48</v>
      </c>
    </row>
    <row r="11" spans="1:8" s="61" customFormat="1" ht="22.15" customHeight="1" x14ac:dyDescent="0.2">
      <c r="A11" s="57">
        <v>4</v>
      </c>
      <c r="B11" s="58">
        <v>4</v>
      </c>
      <c r="C11" s="59" t="s">
        <v>56</v>
      </c>
      <c r="D11" s="58" t="s">
        <v>44</v>
      </c>
      <c r="E11" s="59" t="s">
        <v>57</v>
      </c>
      <c r="F11" s="58" t="s">
        <v>44</v>
      </c>
      <c r="G11" s="58" t="s">
        <v>58</v>
      </c>
      <c r="H11" s="60" t="s">
        <v>48</v>
      </c>
    </row>
    <row r="12" spans="1:8" s="61" customFormat="1" ht="22.15" customHeight="1" x14ac:dyDescent="0.2">
      <c r="A12" s="57">
        <v>5</v>
      </c>
      <c r="B12" s="58">
        <v>5</v>
      </c>
      <c r="C12" s="59" t="s">
        <v>59</v>
      </c>
      <c r="D12" s="58" t="s">
        <v>50</v>
      </c>
      <c r="E12" s="59" t="s">
        <v>60</v>
      </c>
      <c r="F12" s="58" t="s">
        <v>50</v>
      </c>
      <c r="G12" s="58" t="s">
        <v>61</v>
      </c>
      <c r="H12" s="60" t="s">
        <v>62</v>
      </c>
    </row>
    <row r="13" spans="1:8" s="61" customFormat="1" ht="22.15" customHeight="1" x14ac:dyDescent="0.2">
      <c r="A13" s="57">
        <v>6</v>
      </c>
      <c r="B13" s="58">
        <v>6</v>
      </c>
      <c r="C13" s="59" t="s">
        <v>63</v>
      </c>
      <c r="D13" s="58" t="s">
        <v>50</v>
      </c>
      <c r="E13" s="59" t="s">
        <v>64</v>
      </c>
      <c r="F13" s="58" t="s">
        <v>50</v>
      </c>
      <c r="G13" s="58" t="s">
        <v>65</v>
      </c>
      <c r="H13" s="60" t="s">
        <v>48</v>
      </c>
    </row>
    <row r="14" spans="1:8" s="61" customFormat="1" ht="22.15" customHeight="1" x14ac:dyDescent="0.2">
      <c r="A14" s="57">
        <v>7</v>
      </c>
      <c r="B14" s="58">
        <v>7</v>
      </c>
      <c r="C14" s="59" t="s">
        <v>66</v>
      </c>
      <c r="D14" s="58" t="s">
        <v>67</v>
      </c>
      <c r="E14" s="59" t="s">
        <v>68</v>
      </c>
      <c r="F14" s="58" t="s">
        <v>67</v>
      </c>
      <c r="G14" s="58" t="s">
        <v>55</v>
      </c>
      <c r="H14" s="60" t="s">
        <v>69</v>
      </c>
    </row>
    <row r="15" spans="1:8" s="61" customFormat="1" ht="22.15" customHeight="1" x14ac:dyDescent="0.2">
      <c r="A15" s="57">
        <v>8</v>
      </c>
      <c r="B15" s="58">
        <v>8</v>
      </c>
      <c r="C15" s="59" t="s">
        <v>70</v>
      </c>
      <c r="D15" s="58" t="s">
        <v>67</v>
      </c>
      <c r="E15" s="59" t="s">
        <v>71</v>
      </c>
      <c r="F15" s="58" t="s">
        <v>50</v>
      </c>
      <c r="G15" s="58" t="s">
        <v>72</v>
      </c>
      <c r="H15" s="60" t="s">
        <v>73</v>
      </c>
    </row>
    <row r="16" spans="1:8" s="61" customFormat="1" ht="22.15" customHeight="1" x14ac:dyDescent="0.2">
      <c r="A16" s="57">
        <v>9</v>
      </c>
      <c r="B16" s="58">
        <v>9</v>
      </c>
      <c r="C16" s="59" t="s">
        <v>74</v>
      </c>
      <c r="D16" s="58" t="s">
        <v>75</v>
      </c>
      <c r="E16" s="59" t="s">
        <v>76</v>
      </c>
      <c r="F16" s="58" t="s">
        <v>75</v>
      </c>
      <c r="G16" s="58" t="s">
        <v>77</v>
      </c>
      <c r="H16" s="60" t="s">
        <v>78</v>
      </c>
    </row>
    <row r="17" spans="1:8" s="61" customFormat="1" ht="22.15" customHeight="1" x14ac:dyDescent="0.2">
      <c r="A17" s="57">
        <v>10</v>
      </c>
      <c r="B17" s="58">
        <v>10</v>
      </c>
      <c r="C17" s="59" t="s">
        <v>79</v>
      </c>
      <c r="D17" s="58" t="s">
        <v>44</v>
      </c>
      <c r="E17" s="59" t="s">
        <v>80</v>
      </c>
      <c r="F17" s="58" t="s">
        <v>81</v>
      </c>
      <c r="G17" s="58" t="s">
        <v>82</v>
      </c>
      <c r="H17" s="60" t="s">
        <v>48</v>
      </c>
    </row>
    <row r="18" spans="1:8" s="61" customFormat="1" ht="22.15" customHeight="1" x14ac:dyDescent="0.2">
      <c r="A18" s="57">
        <v>11</v>
      </c>
      <c r="B18" s="58">
        <v>11</v>
      </c>
      <c r="C18" s="59" t="s">
        <v>83</v>
      </c>
      <c r="D18" s="58" t="s">
        <v>50</v>
      </c>
      <c r="E18" s="59" t="s">
        <v>84</v>
      </c>
      <c r="F18" s="58" t="s">
        <v>50</v>
      </c>
      <c r="G18" s="58" t="s">
        <v>85</v>
      </c>
      <c r="H18" s="60" t="s">
        <v>48</v>
      </c>
    </row>
    <row r="19" spans="1:8" s="61" customFormat="1" ht="22.15" customHeight="1" x14ac:dyDescent="0.2">
      <c r="A19" s="57">
        <v>12</v>
      </c>
      <c r="B19" s="58">
        <v>12</v>
      </c>
      <c r="C19" s="59" t="s">
        <v>86</v>
      </c>
      <c r="D19" s="58" t="s">
        <v>50</v>
      </c>
      <c r="E19" s="59" t="s">
        <v>87</v>
      </c>
      <c r="F19" s="58" t="s">
        <v>67</v>
      </c>
      <c r="G19" s="58" t="s">
        <v>88</v>
      </c>
      <c r="H19" s="60" t="s">
        <v>89</v>
      </c>
    </row>
    <row r="20" spans="1:8" s="61" customFormat="1" ht="22.15" customHeight="1" x14ac:dyDescent="0.2">
      <c r="A20" s="57">
        <v>13</v>
      </c>
      <c r="B20" s="58">
        <v>13</v>
      </c>
      <c r="C20" s="59" t="s">
        <v>90</v>
      </c>
      <c r="D20" s="58" t="s">
        <v>50</v>
      </c>
      <c r="E20" s="59" t="s">
        <v>91</v>
      </c>
      <c r="F20" s="58" t="s">
        <v>50</v>
      </c>
      <c r="G20" s="58" t="s">
        <v>92</v>
      </c>
      <c r="H20" s="60" t="s">
        <v>78</v>
      </c>
    </row>
    <row r="21" spans="1:8" s="61" customFormat="1" ht="22.15" customHeight="1" x14ac:dyDescent="0.2">
      <c r="A21" s="57">
        <v>14</v>
      </c>
      <c r="B21" s="58">
        <v>14</v>
      </c>
      <c r="C21" s="59" t="s">
        <v>93</v>
      </c>
      <c r="D21" s="58" t="s">
        <v>50</v>
      </c>
      <c r="E21" s="59" t="s">
        <v>94</v>
      </c>
      <c r="F21" s="58" t="s">
        <v>50</v>
      </c>
      <c r="G21" s="58" t="s">
        <v>95</v>
      </c>
      <c r="H21" s="60" t="s">
        <v>48</v>
      </c>
    </row>
    <row r="22" spans="1:8" s="61" customFormat="1" ht="22.15" customHeight="1" x14ac:dyDescent="0.2">
      <c r="A22" s="57">
        <v>15</v>
      </c>
      <c r="B22" s="58">
        <v>15</v>
      </c>
      <c r="C22" s="59" t="s">
        <v>96</v>
      </c>
      <c r="D22" s="58" t="s">
        <v>50</v>
      </c>
      <c r="E22" s="59" t="s">
        <v>97</v>
      </c>
      <c r="F22" s="58" t="s">
        <v>50</v>
      </c>
      <c r="G22" s="58" t="s">
        <v>98</v>
      </c>
      <c r="H22" s="60" t="s">
        <v>48</v>
      </c>
    </row>
    <row r="23" spans="1:8" s="61" customFormat="1" ht="22.15" customHeight="1" x14ac:dyDescent="0.2">
      <c r="A23" s="57">
        <v>16</v>
      </c>
      <c r="B23" s="58">
        <v>16</v>
      </c>
      <c r="C23" s="59" t="s">
        <v>99</v>
      </c>
      <c r="D23" s="58" t="s">
        <v>50</v>
      </c>
      <c r="E23" s="59" t="s">
        <v>100</v>
      </c>
      <c r="F23" s="58" t="s">
        <v>50</v>
      </c>
      <c r="G23" s="58" t="s">
        <v>101</v>
      </c>
      <c r="H23" s="60" t="s">
        <v>102</v>
      </c>
    </row>
    <row r="24" spans="1:8" s="61" customFormat="1" ht="22.15" customHeight="1" x14ac:dyDescent="0.2">
      <c r="A24" s="57">
        <v>17</v>
      </c>
      <c r="B24" s="58">
        <v>17</v>
      </c>
      <c r="C24" s="59" t="s">
        <v>103</v>
      </c>
      <c r="D24" s="58" t="s">
        <v>104</v>
      </c>
      <c r="E24" s="59" t="s">
        <v>105</v>
      </c>
      <c r="F24" s="58" t="s">
        <v>50</v>
      </c>
      <c r="G24" s="58" t="s">
        <v>106</v>
      </c>
      <c r="H24" s="60" t="s">
        <v>107</v>
      </c>
    </row>
    <row r="25" spans="1:8" s="61" customFormat="1" ht="22.15" customHeight="1" x14ac:dyDescent="0.2">
      <c r="A25" s="57">
        <v>18</v>
      </c>
      <c r="B25" s="58">
        <v>18</v>
      </c>
      <c r="C25" s="59" t="s">
        <v>108</v>
      </c>
      <c r="D25" s="58" t="s">
        <v>50</v>
      </c>
      <c r="E25" s="59" t="s">
        <v>109</v>
      </c>
      <c r="F25" s="58" t="s">
        <v>50</v>
      </c>
      <c r="G25" s="58" t="s">
        <v>110</v>
      </c>
      <c r="H25" s="60" t="s">
        <v>111</v>
      </c>
    </row>
    <row r="26" spans="1:8" s="61" customFormat="1" ht="22.15" customHeight="1" x14ac:dyDescent="0.2">
      <c r="A26" s="57">
        <v>19</v>
      </c>
      <c r="B26" s="58">
        <v>19</v>
      </c>
      <c r="C26" s="59" t="s">
        <v>112</v>
      </c>
      <c r="D26" s="58" t="s">
        <v>113</v>
      </c>
      <c r="E26" s="59" t="s">
        <v>114</v>
      </c>
      <c r="F26" s="58" t="s">
        <v>50</v>
      </c>
      <c r="G26" s="58" t="s">
        <v>115</v>
      </c>
      <c r="H26" s="60" t="s">
        <v>116</v>
      </c>
    </row>
    <row r="27" spans="1:8" s="61" customFormat="1" ht="22.15" customHeight="1" x14ac:dyDescent="0.2">
      <c r="A27" s="57">
        <v>20</v>
      </c>
      <c r="B27" s="58">
        <v>20</v>
      </c>
      <c r="C27" s="59" t="s">
        <v>117</v>
      </c>
      <c r="D27" s="58" t="s">
        <v>50</v>
      </c>
      <c r="E27" s="59" t="s">
        <v>118</v>
      </c>
      <c r="F27" s="58" t="s">
        <v>50</v>
      </c>
      <c r="G27" s="58" t="s">
        <v>72</v>
      </c>
      <c r="H27" s="60" t="s">
        <v>119</v>
      </c>
    </row>
    <row r="28" spans="1:8" s="61" customFormat="1" ht="22.15" customHeight="1" x14ac:dyDescent="0.2">
      <c r="A28" s="57">
        <v>21</v>
      </c>
      <c r="B28" s="58">
        <v>21</v>
      </c>
      <c r="C28" s="59" t="s">
        <v>120</v>
      </c>
      <c r="D28" s="58" t="s">
        <v>121</v>
      </c>
      <c r="E28" s="59" t="s">
        <v>122</v>
      </c>
      <c r="F28" s="58" t="s">
        <v>50</v>
      </c>
      <c r="G28" s="58" t="s">
        <v>123</v>
      </c>
      <c r="H28" s="60" t="s">
        <v>124</v>
      </c>
    </row>
    <row r="29" spans="1:8" s="61" customFormat="1" ht="22.15" customHeight="1" x14ac:dyDescent="0.2">
      <c r="A29" s="57">
        <v>22</v>
      </c>
      <c r="B29" s="58">
        <v>22</v>
      </c>
      <c r="C29" s="59" t="s">
        <v>125</v>
      </c>
      <c r="D29" s="58" t="s">
        <v>44</v>
      </c>
      <c r="E29" s="59" t="s">
        <v>126</v>
      </c>
      <c r="F29" s="58" t="s">
        <v>44</v>
      </c>
      <c r="G29" s="58" t="s">
        <v>72</v>
      </c>
      <c r="H29" s="60" t="s">
        <v>48</v>
      </c>
    </row>
    <row r="30" spans="1:8" s="61" customFormat="1" ht="22.15" customHeight="1" x14ac:dyDescent="0.2">
      <c r="A30" s="57">
        <v>23</v>
      </c>
      <c r="B30" s="58">
        <v>23</v>
      </c>
      <c r="C30" s="59" t="s">
        <v>127</v>
      </c>
      <c r="D30" s="58" t="s">
        <v>128</v>
      </c>
      <c r="E30" s="59" t="s">
        <v>129</v>
      </c>
      <c r="F30" s="58" t="s">
        <v>50</v>
      </c>
      <c r="G30" s="58" t="s">
        <v>130</v>
      </c>
      <c r="H30" s="60" t="s">
        <v>131</v>
      </c>
    </row>
    <row r="31" spans="1:8" s="61" customFormat="1" ht="22.15" customHeight="1" x14ac:dyDescent="0.2">
      <c r="A31" s="57">
        <v>24</v>
      </c>
      <c r="B31" s="58">
        <v>24</v>
      </c>
      <c r="C31" s="59" t="s">
        <v>132</v>
      </c>
      <c r="D31" s="58" t="s">
        <v>133</v>
      </c>
      <c r="E31" s="59" t="s">
        <v>134</v>
      </c>
      <c r="F31" s="58" t="s">
        <v>50</v>
      </c>
      <c r="G31" s="58" t="s">
        <v>135</v>
      </c>
      <c r="H31" s="60" t="s">
        <v>116</v>
      </c>
    </row>
    <row r="32" spans="1:8" s="61" customFormat="1" ht="22.15" customHeight="1" x14ac:dyDescent="0.2">
      <c r="A32" s="57">
        <v>25</v>
      </c>
      <c r="B32" s="58">
        <v>25</v>
      </c>
      <c r="C32" s="59" t="s">
        <v>136</v>
      </c>
      <c r="D32" s="58" t="s">
        <v>137</v>
      </c>
      <c r="E32" s="59" t="s">
        <v>138</v>
      </c>
      <c r="F32" s="58" t="s">
        <v>139</v>
      </c>
      <c r="G32" s="58" t="s">
        <v>95</v>
      </c>
      <c r="H32" s="60" t="s">
        <v>131</v>
      </c>
    </row>
    <row r="33" spans="1:8" s="61" customFormat="1" ht="22.15" customHeight="1" x14ac:dyDescent="0.2">
      <c r="A33" s="57">
        <v>26</v>
      </c>
      <c r="B33" s="58">
        <v>26</v>
      </c>
      <c r="C33" s="59" t="s">
        <v>140</v>
      </c>
      <c r="D33" s="58" t="s">
        <v>50</v>
      </c>
      <c r="E33" s="59" t="s">
        <v>141</v>
      </c>
      <c r="F33" s="58" t="s">
        <v>50</v>
      </c>
      <c r="G33" s="58" t="s">
        <v>142</v>
      </c>
      <c r="H33" s="60" t="s">
        <v>143</v>
      </c>
    </row>
    <row r="34" spans="1:8" s="61" customFormat="1" ht="22.15" customHeight="1" x14ac:dyDescent="0.2">
      <c r="A34" s="57">
        <v>27</v>
      </c>
      <c r="B34" s="58">
        <v>27</v>
      </c>
      <c r="C34" s="59" t="s">
        <v>144</v>
      </c>
      <c r="D34" s="58" t="s">
        <v>50</v>
      </c>
      <c r="E34" s="59" t="s">
        <v>145</v>
      </c>
      <c r="F34" s="58" t="s">
        <v>50</v>
      </c>
      <c r="G34" s="58" t="s">
        <v>146</v>
      </c>
      <c r="H34" s="60" t="s">
        <v>131</v>
      </c>
    </row>
    <row r="35" spans="1:8" s="61" customFormat="1" ht="22.15" customHeight="1" x14ac:dyDescent="0.2">
      <c r="A35" s="57">
        <v>28</v>
      </c>
      <c r="B35" s="58">
        <v>28</v>
      </c>
      <c r="C35" s="59" t="s">
        <v>147</v>
      </c>
      <c r="D35" s="58" t="s">
        <v>148</v>
      </c>
      <c r="E35" s="59" t="s">
        <v>149</v>
      </c>
      <c r="F35" s="58" t="s">
        <v>50</v>
      </c>
      <c r="G35" s="58" t="s">
        <v>150</v>
      </c>
      <c r="H35" s="60" t="s">
        <v>102</v>
      </c>
    </row>
    <row r="36" spans="1:8" s="61" customFormat="1" ht="22.15" customHeight="1" x14ac:dyDescent="0.2">
      <c r="A36" s="57">
        <v>29</v>
      </c>
      <c r="B36" s="58">
        <v>29</v>
      </c>
      <c r="C36" s="59" t="s">
        <v>151</v>
      </c>
      <c r="D36" s="58" t="s">
        <v>152</v>
      </c>
      <c r="E36" s="59" t="s">
        <v>153</v>
      </c>
      <c r="F36" s="58" t="s">
        <v>50</v>
      </c>
      <c r="G36" s="58" t="s">
        <v>154</v>
      </c>
      <c r="H36" s="60" t="s">
        <v>155</v>
      </c>
    </row>
    <row r="37" spans="1:8" s="61" customFormat="1" ht="22.15" customHeight="1" x14ac:dyDescent="0.2">
      <c r="A37" s="57">
        <v>30</v>
      </c>
      <c r="B37" s="58">
        <v>30</v>
      </c>
      <c r="C37" s="59" t="s">
        <v>156</v>
      </c>
      <c r="D37" s="58" t="s">
        <v>50</v>
      </c>
      <c r="E37" s="59" t="s">
        <v>157</v>
      </c>
      <c r="F37" s="58" t="s">
        <v>50</v>
      </c>
      <c r="G37" s="58" t="s">
        <v>158</v>
      </c>
      <c r="H37" s="60" t="s">
        <v>159</v>
      </c>
    </row>
    <row r="38" spans="1:8" s="61" customFormat="1" ht="22.15" customHeight="1" x14ac:dyDescent="0.2">
      <c r="A38" s="57">
        <v>31</v>
      </c>
      <c r="B38" s="58">
        <v>31</v>
      </c>
      <c r="C38" s="59" t="s">
        <v>160</v>
      </c>
      <c r="D38" s="58" t="s">
        <v>50</v>
      </c>
      <c r="E38" s="59" t="s">
        <v>161</v>
      </c>
      <c r="F38" s="58" t="s">
        <v>50</v>
      </c>
      <c r="G38" s="58" t="s">
        <v>162</v>
      </c>
      <c r="H38" s="60" t="s">
        <v>163</v>
      </c>
    </row>
    <row r="39" spans="1:8" s="61" customFormat="1" ht="22.15" customHeight="1" x14ac:dyDescent="0.2">
      <c r="A39" s="57">
        <v>32</v>
      </c>
      <c r="B39" s="58">
        <v>32</v>
      </c>
      <c r="C39" s="59" t="s">
        <v>164</v>
      </c>
      <c r="D39" s="58" t="s">
        <v>50</v>
      </c>
      <c r="E39" s="59" t="s">
        <v>165</v>
      </c>
      <c r="F39" s="58" t="s">
        <v>50</v>
      </c>
      <c r="G39" s="58" t="s">
        <v>166</v>
      </c>
      <c r="H39" s="60" t="s">
        <v>167</v>
      </c>
    </row>
    <row r="40" spans="1:8" s="61" customFormat="1" ht="22.15" customHeight="1" x14ac:dyDescent="0.2">
      <c r="A40" s="57">
        <v>33</v>
      </c>
      <c r="B40" s="58">
        <v>33</v>
      </c>
      <c r="C40" s="59" t="s">
        <v>168</v>
      </c>
      <c r="D40" s="58" t="s">
        <v>50</v>
      </c>
      <c r="E40" s="59" t="s">
        <v>169</v>
      </c>
      <c r="F40" s="58" t="s">
        <v>50</v>
      </c>
      <c r="G40" s="58" t="s">
        <v>170</v>
      </c>
      <c r="H40" s="60" t="s">
        <v>171</v>
      </c>
    </row>
    <row r="41" spans="1:8" s="61" customFormat="1" ht="22.15" hidden="1" customHeight="1" x14ac:dyDescent="0.2">
      <c r="A41" s="57">
        <v>34</v>
      </c>
      <c r="B41" s="58">
        <v>0</v>
      </c>
      <c r="C41" s="59" t="e">
        <v>#VALUE!</v>
      </c>
      <c r="D41" s="58">
        <v>0</v>
      </c>
      <c r="E41" s="59" t="e">
        <v>#VALUE!</v>
      </c>
      <c r="F41" s="58">
        <v>0</v>
      </c>
      <c r="G41" s="58">
        <v>0</v>
      </c>
      <c r="H41" s="60">
        <v>0</v>
      </c>
    </row>
    <row r="42" spans="1:8" s="61" customFormat="1" ht="22.15" hidden="1" customHeight="1" x14ac:dyDescent="0.2">
      <c r="A42" s="57">
        <v>35</v>
      </c>
      <c r="B42" s="58">
        <v>0</v>
      </c>
      <c r="C42" s="59" t="e">
        <v>#VALUE!</v>
      </c>
      <c r="D42" s="58">
        <v>0</v>
      </c>
      <c r="E42" s="59" t="e">
        <v>#VALUE!</v>
      </c>
      <c r="F42" s="58">
        <v>0</v>
      </c>
      <c r="G42" s="58">
        <v>0</v>
      </c>
      <c r="H42" s="60">
        <v>0</v>
      </c>
    </row>
    <row r="43" spans="1:8" s="61" customFormat="1" ht="22.15" hidden="1" customHeight="1" x14ac:dyDescent="0.2">
      <c r="A43" s="57">
        <v>36</v>
      </c>
      <c r="B43" s="58">
        <v>0</v>
      </c>
      <c r="C43" s="59" t="e">
        <v>#VALUE!</v>
      </c>
      <c r="D43" s="58">
        <v>0</v>
      </c>
      <c r="E43" s="59" t="e">
        <v>#VALUE!</v>
      </c>
      <c r="F43" s="58">
        <v>0</v>
      </c>
      <c r="G43" s="58">
        <v>0</v>
      </c>
      <c r="H43" s="60">
        <v>0</v>
      </c>
    </row>
    <row r="44" spans="1:8" s="61" customFormat="1" ht="22.15" hidden="1" customHeight="1" x14ac:dyDescent="0.2">
      <c r="A44" s="57">
        <v>37</v>
      </c>
      <c r="B44" s="58">
        <v>0</v>
      </c>
      <c r="C44" s="59" t="e">
        <v>#VALUE!</v>
      </c>
      <c r="D44" s="58">
        <v>0</v>
      </c>
      <c r="E44" s="59" t="e">
        <v>#VALUE!</v>
      </c>
      <c r="F44" s="58">
        <v>0</v>
      </c>
      <c r="G44" s="58">
        <v>0</v>
      </c>
      <c r="H44" s="60">
        <v>0</v>
      </c>
    </row>
    <row r="45" spans="1:8" s="61" customFormat="1" ht="22.15" hidden="1" customHeight="1" x14ac:dyDescent="0.2">
      <c r="A45" s="57">
        <v>38</v>
      </c>
      <c r="B45" s="58">
        <v>0</v>
      </c>
      <c r="C45" s="59" t="e">
        <v>#VALUE!</v>
      </c>
      <c r="D45" s="58">
        <v>0</v>
      </c>
      <c r="E45" s="59" t="e">
        <v>#VALUE!</v>
      </c>
      <c r="F45" s="58">
        <v>0</v>
      </c>
      <c r="G45" s="58">
        <v>0</v>
      </c>
      <c r="H45" s="60">
        <v>0</v>
      </c>
    </row>
    <row r="46" spans="1:8" s="61" customFormat="1" ht="22.15" hidden="1" customHeight="1" x14ac:dyDescent="0.2">
      <c r="A46" s="57">
        <v>39</v>
      </c>
      <c r="B46" s="58">
        <v>0</v>
      </c>
      <c r="C46" s="59" t="e">
        <v>#VALUE!</v>
      </c>
      <c r="D46" s="58">
        <v>0</v>
      </c>
      <c r="E46" s="59" t="e">
        <v>#VALUE!</v>
      </c>
      <c r="F46" s="58">
        <v>0</v>
      </c>
      <c r="G46" s="58">
        <v>0</v>
      </c>
      <c r="H46" s="60">
        <v>0</v>
      </c>
    </row>
    <row r="47" spans="1:8" s="61" customFormat="1" ht="22.15" hidden="1" customHeight="1" x14ac:dyDescent="0.2">
      <c r="A47" s="57">
        <v>40</v>
      </c>
      <c r="B47" s="58">
        <v>0</v>
      </c>
      <c r="C47" s="59" t="e">
        <v>#VALUE!</v>
      </c>
      <c r="D47" s="58">
        <v>0</v>
      </c>
      <c r="E47" s="59" t="e">
        <v>#VALUE!</v>
      </c>
      <c r="F47" s="58">
        <v>0</v>
      </c>
      <c r="G47" s="58">
        <v>0</v>
      </c>
      <c r="H47" s="60">
        <v>0</v>
      </c>
    </row>
    <row r="48" spans="1:8" s="61" customFormat="1" ht="22.15" hidden="1" customHeight="1" x14ac:dyDescent="0.2">
      <c r="A48" s="57">
        <v>41</v>
      </c>
      <c r="B48" s="58">
        <v>0</v>
      </c>
      <c r="C48" s="59" t="e">
        <v>#VALUE!</v>
      </c>
      <c r="D48" s="58">
        <v>0</v>
      </c>
      <c r="E48" s="59" t="e">
        <v>#VALUE!</v>
      </c>
      <c r="F48" s="58">
        <v>0</v>
      </c>
      <c r="G48" s="58">
        <v>0</v>
      </c>
      <c r="H48" s="60">
        <v>0</v>
      </c>
    </row>
    <row r="49" spans="1:8" s="61" customFormat="1" ht="22.15" hidden="1" customHeight="1" x14ac:dyDescent="0.2">
      <c r="A49" s="57">
        <v>42</v>
      </c>
      <c r="B49" s="58">
        <v>0</v>
      </c>
      <c r="C49" s="59" t="e">
        <v>#VALUE!</v>
      </c>
      <c r="D49" s="58">
        <v>0</v>
      </c>
      <c r="E49" s="59" t="e">
        <v>#VALUE!</v>
      </c>
      <c r="F49" s="58">
        <v>0</v>
      </c>
      <c r="G49" s="58">
        <v>0</v>
      </c>
      <c r="H49" s="60">
        <v>0</v>
      </c>
    </row>
    <row r="50" spans="1:8" s="61" customFormat="1" ht="22.15" hidden="1" customHeight="1" x14ac:dyDescent="0.2">
      <c r="A50" s="57">
        <v>43</v>
      </c>
      <c r="B50" s="58">
        <v>0</v>
      </c>
      <c r="C50" s="59" t="e">
        <v>#VALUE!</v>
      </c>
      <c r="D50" s="58">
        <v>0</v>
      </c>
      <c r="E50" s="59" t="e">
        <v>#VALUE!</v>
      </c>
      <c r="F50" s="58">
        <v>0</v>
      </c>
      <c r="G50" s="58">
        <v>0</v>
      </c>
      <c r="H50" s="60">
        <v>0</v>
      </c>
    </row>
    <row r="51" spans="1:8" s="61" customFormat="1" ht="22.15" hidden="1" customHeight="1" x14ac:dyDescent="0.2">
      <c r="A51" s="57">
        <v>44</v>
      </c>
      <c r="B51" s="58">
        <v>0</v>
      </c>
      <c r="C51" s="59" t="e">
        <v>#VALUE!</v>
      </c>
      <c r="D51" s="58">
        <v>0</v>
      </c>
      <c r="E51" s="59" t="e">
        <v>#VALUE!</v>
      </c>
      <c r="F51" s="58">
        <v>0</v>
      </c>
      <c r="G51" s="58">
        <v>0</v>
      </c>
      <c r="H51" s="60">
        <v>0</v>
      </c>
    </row>
    <row r="52" spans="1:8" s="61" customFormat="1" ht="22.15" hidden="1" customHeight="1" x14ac:dyDescent="0.2">
      <c r="A52" s="57">
        <v>45</v>
      </c>
      <c r="B52" s="58">
        <v>0</v>
      </c>
      <c r="C52" s="59" t="e">
        <v>#VALUE!</v>
      </c>
      <c r="D52" s="58">
        <v>0</v>
      </c>
      <c r="E52" s="59" t="e">
        <v>#VALUE!</v>
      </c>
      <c r="F52" s="58">
        <v>0</v>
      </c>
      <c r="G52" s="58">
        <v>0</v>
      </c>
      <c r="H52" s="60">
        <v>0</v>
      </c>
    </row>
    <row r="53" spans="1:8" s="61" customFormat="1" ht="22.15" hidden="1" customHeight="1" x14ac:dyDescent="0.2">
      <c r="A53" s="57">
        <v>46</v>
      </c>
      <c r="B53" s="58">
        <v>0</v>
      </c>
      <c r="C53" s="59" t="e">
        <v>#VALUE!</v>
      </c>
      <c r="D53" s="58">
        <v>0</v>
      </c>
      <c r="E53" s="59" t="e">
        <v>#VALUE!</v>
      </c>
      <c r="F53" s="58">
        <v>0</v>
      </c>
      <c r="G53" s="58">
        <v>0</v>
      </c>
      <c r="H53" s="60">
        <v>0</v>
      </c>
    </row>
    <row r="54" spans="1:8" s="61" customFormat="1" ht="22.15" hidden="1" customHeight="1" x14ac:dyDescent="0.2">
      <c r="A54" s="57">
        <v>47</v>
      </c>
      <c r="B54" s="58">
        <v>0</v>
      </c>
      <c r="C54" s="59" t="e">
        <v>#VALUE!</v>
      </c>
      <c r="D54" s="58">
        <v>0</v>
      </c>
      <c r="E54" s="59" t="e">
        <v>#VALUE!</v>
      </c>
      <c r="F54" s="58">
        <v>0</v>
      </c>
      <c r="G54" s="58">
        <v>0</v>
      </c>
      <c r="H54" s="60">
        <v>0</v>
      </c>
    </row>
    <row r="55" spans="1:8" s="61" customFormat="1" ht="22.15" hidden="1" customHeight="1" x14ac:dyDescent="0.2">
      <c r="A55" s="57">
        <v>48</v>
      </c>
      <c r="B55" s="58">
        <v>0</v>
      </c>
      <c r="C55" s="59" t="e">
        <v>#VALUE!</v>
      </c>
      <c r="D55" s="58">
        <v>0</v>
      </c>
      <c r="E55" s="59" t="e">
        <v>#VALUE!</v>
      </c>
      <c r="F55" s="58">
        <v>0</v>
      </c>
      <c r="G55" s="58">
        <v>0</v>
      </c>
      <c r="H55" s="60">
        <v>0</v>
      </c>
    </row>
    <row r="56" spans="1:8" s="61" customFormat="1" ht="22.15" hidden="1" customHeight="1" x14ac:dyDescent="0.2">
      <c r="A56" s="57">
        <v>49</v>
      </c>
      <c r="B56" s="58">
        <v>0</v>
      </c>
      <c r="C56" s="59" t="e">
        <v>#VALUE!</v>
      </c>
      <c r="D56" s="58">
        <v>0</v>
      </c>
      <c r="E56" s="59" t="e">
        <v>#VALUE!</v>
      </c>
      <c r="F56" s="58">
        <v>0</v>
      </c>
      <c r="G56" s="58">
        <v>0</v>
      </c>
      <c r="H56" s="60">
        <v>0</v>
      </c>
    </row>
    <row r="57" spans="1:8" s="61" customFormat="1" ht="22.15" hidden="1" customHeight="1" x14ac:dyDescent="0.2">
      <c r="A57" s="57">
        <v>50</v>
      </c>
      <c r="B57" s="58">
        <v>0</v>
      </c>
      <c r="C57" s="59" t="e">
        <v>#VALUE!</v>
      </c>
      <c r="D57" s="58">
        <v>0</v>
      </c>
      <c r="E57" s="59" t="e">
        <v>#VALUE!</v>
      </c>
      <c r="F57" s="58">
        <v>0</v>
      </c>
      <c r="G57" s="58">
        <v>0</v>
      </c>
      <c r="H57" s="60">
        <v>0</v>
      </c>
    </row>
    <row r="58" spans="1:8" s="61" customFormat="1" ht="22.15" hidden="1" customHeight="1" x14ac:dyDescent="0.2">
      <c r="A58" s="57">
        <v>51</v>
      </c>
      <c r="B58" s="58">
        <v>0</v>
      </c>
      <c r="C58" s="59" t="e">
        <v>#VALUE!</v>
      </c>
      <c r="D58" s="58">
        <v>0</v>
      </c>
      <c r="E58" s="59" t="e">
        <v>#VALUE!</v>
      </c>
      <c r="F58" s="58">
        <v>0</v>
      </c>
      <c r="G58" s="58">
        <v>0</v>
      </c>
      <c r="H58" s="60">
        <v>0</v>
      </c>
    </row>
    <row r="59" spans="1:8" s="61" customFormat="1" ht="22.15" hidden="1" customHeight="1" x14ac:dyDescent="0.2">
      <c r="A59" s="57">
        <v>52</v>
      </c>
      <c r="B59" s="58">
        <v>0</v>
      </c>
      <c r="C59" s="59" t="e">
        <v>#VALUE!</v>
      </c>
      <c r="D59" s="58">
        <v>0</v>
      </c>
      <c r="E59" s="59" t="e">
        <v>#VALUE!</v>
      </c>
      <c r="F59" s="58">
        <v>0</v>
      </c>
      <c r="G59" s="58">
        <v>0</v>
      </c>
      <c r="H59" s="60">
        <v>0</v>
      </c>
    </row>
    <row r="60" spans="1:8" s="61" customFormat="1" ht="22.15" hidden="1" customHeight="1" x14ac:dyDescent="0.2">
      <c r="A60" s="57">
        <v>53</v>
      </c>
      <c r="B60" s="58">
        <v>0</v>
      </c>
      <c r="C60" s="59" t="e">
        <v>#VALUE!</v>
      </c>
      <c r="D60" s="58">
        <v>0</v>
      </c>
      <c r="E60" s="59" t="e">
        <v>#VALUE!</v>
      </c>
      <c r="F60" s="58">
        <v>0</v>
      </c>
      <c r="G60" s="58">
        <v>0</v>
      </c>
      <c r="H60" s="60">
        <v>0</v>
      </c>
    </row>
    <row r="61" spans="1:8" s="61" customFormat="1" ht="22.15" hidden="1" customHeight="1" x14ac:dyDescent="0.2">
      <c r="A61" s="57">
        <v>54</v>
      </c>
      <c r="B61" s="58">
        <v>0</v>
      </c>
      <c r="C61" s="59" t="e">
        <v>#VALUE!</v>
      </c>
      <c r="D61" s="58">
        <v>0</v>
      </c>
      <c r="E61" s="59" t="e">
        <v>#VALUE!</v>
      </c>
      <c r="F61" s="58">
        <v>0</v>
      </c>
      <c r="G61" s="58">
        <v>0</v>
      </c>
      <c r="H61" s="60">
        <v>0</v>
      </c>
    </row>
    <row r="62" spans="1:8" s="61" customFormat="1" ht="22.15" hidden="1" customHeight="1" x14ac:dyDescent="0.2">
      <c r="A62" s="57">
        <v>55</v>
      </c>
      <c r="B62" s="58">
        <v>0</v>
      </c>
      <c r="C62" s="59" t="e">
        <v>#VALUE!</v>
      </c>
      <c r="D62" s="58">
        <v>0</v>
      </c>
      <c r="E62" s="59" t="e">
        <v>#VALUE!</v>
      </c>
      <c r="F62" s="58">
        <v>0</v>
      </c>
      <c r="G62" s="58">
        <v>0</v>
      </c>
      <c r="H62" s="60">
        <v>0</v>
      </c>
    </row>
    <row r="63" spans="1:8" s="61" customFormat="1" ht="22.15" hidden="1" customHeight="1" x14ac:dyDescent="0.2">
      <c r="A63" s="57">
        <v>56</v>
      </c>
      <c r="B63" s="58">
        <v>0</v>
      </c>
      <c r="C63" s="59" t="e">
        <v>#VALUE!</v>
      </c>
      <c r="D63" s="58">
        <v>0</v>
      </c>
      <c r="E63" s="59" t="e">
        <v>#VALUE!</v>
      </c>
      <c r="F63" s="58">
        <v>0</v>
      </c>
      <c r="G63" s="58">
        <v>0</v>
      </c>
      <c r="H63" s="60">
        <v>0</v>
      </c>
    </row>
    <row r="64" spans="1:8" s="61" customFormat="1" ht="22.15" hidden="1" customHeight="1" x14ac:dyDescent="0.2">
      <c r="A64" s="57">
        <v>57</v>
      </c>
      <c r="B64" s="58">
        <v>0</v>
      </c>
      <c r="C64" s="59" t="e">
        <v>#VALUE!</v>
      </c>
      <c r="D64" s="58">
        <v>0</v>
      </c>
      <c r="E64" s="59" t="e">
        <v>#VALUE!</v>
      </c>
      <c r="F64" s="58">
        <v>0</v>
      </c>
      <c r="G64" s="58">
        <v>0</v>
      </c>
      <c r="H64" s="60">
        <v>0</v>
      </c>
    </row>
    <row r="65" spans="1:8" s="61" customFormat="1" ht="22.15" hidden="1" customHeight="1" x14ac:dyDescent="0.2">
      <c r="A65" s="57">
        <v>58</v>
      </c>
      <c r="B65" s="58">
        <v>0</v>
      </c>
      <c r="C65" s="59" t="e">
        <v>#VALUE!</v>
      </c>
      <c r="D65" s="58">
        <v>0</v>
      </c>
      <c r="E65" s="59" t="e">
        <v>#VALUE!</v>
      </c>
      <c r="F65" s="58">
        <v>0</v>
      </c>
      <c r="G65" s="58">
        <v>0</v>
      </c>
      <c r="H65" s="60">
        <v>0</v>
      </c>
    </row>
    <row r="66" spans="1:8" s="61" customFormat="1" ht="22.15" hidden="1" customHeight="1" x14ac:dyDescent="0.2">
      <c r="A66" s="57">
        <v>59</v>
      </c>
      <c r="B66" s="58">
        <v>0</v>
      </c>
      <c r="C66" s="59" t="e">
        <v>#VALUE!</v>
      </c>
      <c r="D66" s="58">
        <v>0</v>
      </c>
      <c r="E66" s="59" t="e">
        <v>#VALUE!</v>
      </c>
      <c r="F66" s="58">
        <v>0</v>
      </c>
      <c r="G66" s="58">
        <v>0</v>
      </c>
      <c r="H66" s="60">
        <v>0</v>
      </c>
    </row>
    <row r="67" spans="1:8" s="61" customFormat="1" ht="22.15" hidden="1" customHeight="1" x14ac:dyDescent="0.2">
      <c r="A67" s="57">
        <v>60</v>
      </c>
      <c r="B67" s="58">
        <v>0</v>
      </c>
      <c r="C67" s="59" t="e">
        <v>#VALUE!</v>
      </c>
      <c r="D67" s="58">
        <v>0</v>
      </c>
      <c r="E67" s="59" t="e">
        <v>#VALUE!</v>
      </c>
      <c r="F67" s="58">
        <v>0</v>
      </c>
      <c r="G67" s="58">
        <v>0</v>
      </c>
      <c r="H67" s="60">
        <v>0</v>
      </c>
    </row>
    <row r="68" spans="1:8" ht="18" customHeight="1" x14ac:dyDescent="0.25"/>
    <row r="69" spans="1:8" ht="18" customHeight="1" x14ac:dyDescent="0.25">
      <c r="B69" s="42" t="s">
        <v>41</v>
      </c>
      <c r="E69" s="42" t="s">
        <v>33</v>
      </c>
    </row>
    <row r="70" spans="1:8" ht="18" customHeight="1" x14ac:dyDescent="0.25"/>
    <row r="71" spans="1:8" ht="18" customHeight="1" x14ac:dyDescent="0.25">
      <c r="B71" s="62" t="s">
        <v>42</v>
      </c>
      <c r="E71" s="63">
        <v>43211.40625</v>
      </c>
    </row>
    <row r="72" spans="1:8" ht="18" customHeight="1" x14ac:dyDescent="0.25"/>
    <row r="73" spans="1:8" ht="18" customHeight="1" x14ac:dyDescent="0.25"/>
    <row r="74" spans="1:8" ht="18" customHeight="1" x14ac:dyDescent="0.25"/>
    <row r="75" spans="1:8" ht="18" customHeight="1" x14ac:dyDescent="0.25"/>
    <row r="76" spans="1:8" ht="18" customHeight="1" x14ac:dyDescent="0.25"/>
  </sheetData>
  <mergeCells count="8">
    <mergeCell ref="A1:H1"/>
    <mergeCell ref="A4:H4"/>
    <mergeCell ref="A6:A7"/>
    <mergeCell ref="B6:B7"/>
    <mergeCell ref="C6:D6"/>
    <mergeCell ref="E6:F6"/>
    <mergeCell ref="G6:G7"/>
    <mergeCell ref="H6:H7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1" fitToHeight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5"/>
  <sheetViews>
    <sheetView tabSelected="1" view="pageBreakPreview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8" sqref="C8"/>
    </sheetView>
  </sheetViews>
  <sheetFormatPr defaultRowHeight="15.75" x14ac:dyDescent="0.25"/>
  <cols>
    <col min="1" max="1" width="4.7109375" style="4" customWidth="1"/>
    <col min="2" max="2" width="6.7109375" style="2" customWidth="1"/>
    <col min="3" max="3" width="27.28515625" customWidth="1"/>
    <col min="4" max="4" width="22.42578125" customWidth="1"/>
    <col min="5" max="5" width="15.7109375" style="4" customWidth="1"/>
    <col min="6" max="6" width="13.42578125" style="4" customWidth="1"/>
    <col min="7" max="7" width="8.28515625" style="5" customWidth="1"/>
    <col min="8" max="8" width="8.5703125" style="6" customWidth="1"/>
    <col min="9" max="11" width="8.42578125" style="7" hidden="1" customWidth="1"/>
    <col min="12" max="12" width="8.85546875" style="7" hidden="1" customWidth="1"/>
    <col min="13" max="13" width="8.7109375" style="8" customWidth="1"/>
    <col min="14" max="15" width="7.7109375" style="9" customWidth="1"/>
    <col min="16" max="25" width="7.7109375" style="9" hidden="1" customWidth="1"/>
    <col min="26" max="29" width="13.7109375" style="9" hidden="1" customWidth="1"/>
    <col min="30" max="30" width="13.7109375" style="9" customWidth="1"/>
    <col min="31" max="33" width="13.7109375" style="9" hidden="1" customWidth="1"/>
    <col min="34" max="34" width="13.7109375" style="9" customWidth="1"/>
    <col min="35" max="37" width="13.7109375" style="9" hidden="1" customWidth="1"/>
    <col min="38" max="38" width="13.7109375" style="9" customWidth="1"/>
    <col min="39" max="42" width="13.7109375" style="9" hidden="1" customWidth="1"/>
    <col min="43" max="43" width="7.7109375" style="9" hidden="1" customWidth="1"/>
    <col min="44" max="44" width="11.28515625" customWidth="1"/>
  </cols>
  <sheetData>
    <row r="1" spans="1:47" x14ac:dyDescent="0.25">
      <c r="A1" s="1"/>
      <c r="D1" s="3" t="s">
        <v>0</v>
      </c>
      <c r="P1" s="10"/>
      <c r="Q1" s="11"/>
      <c r="R1" s="11"/>
      <c r="S1" s="11"/>
      <c r="T1" s="10"/>
      <c r="U1" s="11"/>
      <c r="V1" s="11"/>
      <c r="W1" s="11"/>
      <c r="X1" s="10"/>
      <c r="Y1" s="11"/>
      <c r="Z1" s="11"/>
      <c r="AA1" s="11"/>
      <c r="AB1" s="10"/>
      <c r="AC1" s="11"/>
      <c r="AD1" s="11"/>
      <c r="AE1" s="11"/>
      <c r="AF1" s="10"/>
      <c r="AG1" s="11"/>
      <c r="AH1" s="11"/>
      <c r="AI1" s="11"/>
      <c r="AJ1" s="10"/>
      <c r="AK1" s="11"/>
      <c r="AL1" s="11"/>
      <c r="AM1" s="11"/>
      <c r="AN1" s="10"/>
      <c r="AO1" s="11"/>
      <c r="AP1" s="11"/>
      <c r="AQ1" s="11"/>
    </row>
    <row r="2" spans="1:47" s="14" customFormat="1" ht="27" customHeight="1" x14ac:dyDescent="0.3">
      <c r="A2" s="12" t="s">
        <v>1</v>
      </c>
      <c r="B2"/>
      <c r="C2"/>
      <c r="D2"/>
      <c r="E2" s="4"/>
      <c r="F2" s="4"/>
      <c r="G2" s="5"/>
      <c r="H2" s="6"/>
      <c r="I2" s="7"/>
      <c r="J2" s="7"/>
      <c r="K2" s="7"/>
      <c r="L2" s="7"/>
      <c r="M2" s="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47" s="14" customFormat="1" ht="19.899999999999999" customHeight="1" x14ac:dyDescent="0.25">
      <c r="A3" s="15" t="s">
        <v>2</v>
      </c>
      <c r="C3"/>
      <c r="D3" s="3" t="s">
        <v>3</v>
      </c>
      <c r="E3" s="4"/>
      <c r="F3" s="4"/>
      <c r="G3" s="5"/>
      <c r="H3" s="6"/>
      <c r="I3" s="7"/>
      <c r="J3" s="7"/>
      <c r="K3" s="7"/>
      <c r="L3" s="7"/>
      <c r="M3" s="8"/>
      <c r="N3" s="104" t="s">
        <v>4</v>
      </c>
      <c r="O3" s="104"/>
      <c r="P3" s="101" t="s">
        <v>5</v>
      </c>
      <c r="Q3" s="101"/>
      <c r="R3" s="101"/>
      <c r="S3" s="101"/>
      <c r="T3" s="101" t="s">
        <v>6</v>
      </c>
      <c r="U3" s="101"/>
      <c r="V3" s="101"/>
      <c r="W3" s="101"/>
      <c r="X3" s="101" t="s">
        <v>7</v>
      </c>
      <c r="Y3" s="101"/>
      <c r="Z3" s="101"/>
      <c r="AA3" s="101"/>
      <c r="AB3" s="101" t="s">
        <v>8</v>
      </c>
      <c r="AC3" s="101"/>
      <c r="AD3" s="101"/>
      <c r="AE3" s="101"/>
      <c r="AF3" s="101" t="s">
        <v>9</v>
      </c>
      <c r="AG3" s="101"/>
      <c r="AH3" s="101"/>
      <c r="AI3" s="101"/>
      <c r="AJ3" s="101" t="s">
        <v>10</v>
      </c>
      <c r="AK3" s="101"/>
      <c r="AL3" s="101"/>
      <c r="AM3" s="101"/>
      <c r="AN3" s="101" t="s">
        <v>11</v>
      </c>
      <c r="AO3" s="101"/>
      <c r="AP3" s="101"/>
      <c r="AQ3" s="101"/>
      <c r="AR3" s="102" t="s">
        <v>11</v>
      </c>
      <c r="AS3" s="102" t="s">
        <v>12</v>
      </c>
      <c r="AT3" s="102" t="s">
        <v>13</v>
      </c>
      <c r="AU3" s="16"/>
    </row>
    <row r="4" spans="1:47" s="14" customFormat="1" ht="6" customHeight="1" x14ac:dyDescent="0.25">
      <c r="A4" s="15"/>
      <c r="C4"/>
      <c r="D4"/>
      <c r="E4" s="4"/>
      <c r="F4" s="4"/>
      <c r="G4" s="5"/>
      <c r="H4" s="6"/>
      <c r="I4" s="7"/>
      <c r="J4" s="7"/>
      <c r="K4" s="7"/>
      <c r="L4" s="7"/>
      <c r="M4" s="8"/>
      <c r="N4" s="104"/>
      <c r="O4" s="104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3"/>
      <c r="AS4" s="103"/>
      <c r="AT4" s="103"/>
      <c r="AU4" s="16"/>
    </row>
    <row r="5" spans="1:47" s="14" customFormat="1" ht="4.9000000000000004" hidden="1" customHeight="1" x14ac:dyDescent="0.25">
      <c r="A5" s="15"/>
      <c r="C5"/>
      <c r="D5"/>
      <c r="E5" s="4"/>
      <c r="F5" s="4"/>
      <c r="G5" s="5"/>
      <c r="H5" s="6"/>
      <c r="I5" s="17"/>
      <c r="J5" s="17"/>
      <c r="K5" s="17"/>
      <c r="L5" s="17"/>
      <c r="M5" s="18"/>
      <c r="N5" s="104"/>
      <c r="O5" s="104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6"/>
      <c r="AS5" s="16"/>
      <c r="AT5" s="16"/>
      <c r="AU5" s="16"/>
    </row>
    <row r="6" spans="1:47" s="14" customFormat="1" ht="3.6" hidden="1" customHeight="1" x14ac:dyDescent="0.2">
      <c r="A6" s="4"/>
      <c r="B6"/>
      <c r="C6"/>
      <c r="D6"/>
      <c r="E6" s="4"/>
      <c r="F6" s="4"/>
      <c r="G6" s="5"/>
      <c r="H6" s="6"/>
      <c r="I6" s="7"/>
      <c r="J6" s="7"/>
      <c r="K6" s="7"/>
      <c r="L6" s="7"/>
      <c r="M6" s="8"/>
      <c r="N6" s="104"/>
      <c r="O6" s="104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6"/>
      <c r="AS6" s="16"/>
      <c r="AT6" s="16"/>
      <c r="AU6" s="16"/>
    </row>
    <row r="7" spans="1:47" s="14" customFormat="1" ht="38.25" x14ac:dyDescent="0.2">
      <c r="A7" s="19" t="s">
        <v>14</v>
      </c>
      <c r="B7" s="19" t="s">
        <v>15</v>
      </c>
      <c r="C7" s="19" t="s">
        <v>16</v>
      </c>
      <c r="D7" s="19" t="s">
        <v>17</v>
      </c>
      <c r="E7" s="19" t="s">
        <v>18</v>
      </c>
      <c r="F7" s="19" t="s">
        <v>19</v>
      </c>
      <c r="G7" s="20" t="s">
        <v>20</v>
      </c>
      <c r="H7" s="20" t="s">
        <v>21</v>
      </c>
      <c r="I7" s="21" t="s">
        <v>22</v>
      </c>
      <c r="J7" s="21" t="s">
        <v>23</v>
      </c>
      <c r="K7" s="21" t="s">
        <v>24</v>
      </c>
      <c r="L7" s="21" t="s">
        <v>25</v>
      </c>
      <c r="M7" s="22" t="s">
        <v>26</v>
      </c>
      <c r="N7" s="22" t="s">
        <v>27</v>
      </c>
      <c r="O7" s="22" t="s">
        <v>28</v>
      </c>
      <c r="P7" s="22" t="s">
        <v>29</v>
      </c>
      <c r="Q7" s="23" t="s">
        <v>30</v>
      </c>
      <c r="R7" s="22" t="s">
        <v>27</v>
      </c>
      <c r="S7" s="22" t="s">
        <v>28</v>
      </c>
      <c r="T7" s="22" t="s">
        <v>29</v>
      </c>
      <c r="U7" s="23" t="s">
        <v>30</v>
      </c>
      <c r="V7" s="22" t="s">
        <v>27</v>
      </c>
      <c r="W7" s="22" t="s">
        <v>28</v>
      </c>
      <c r="X7" s="22" t="s">
        <v>29</v>
      </c>
      <c r="Y7" s="23" t="s">
        <v>30</v>
      </c>
      <c r="Z7" s="22" t="s">
        <v>27</v>
      </c>
      <c r="AA7" s="22" t="s">
        <v>28</v>
      </c>
      <c r="AB7" s="22" t="s">
        <v>29</v>
      </c>
      <c r="AC7" s="23" t="s">
        <v>30</v>
      </c>
      <c r="AD7" s="22" t="s">
        <v>27</v>
      </c>
      <c r="AE7" s="22" t="s">
        <v>28</v>
      </c>
      <c r="AF7" s="22" t="s">
        <v>29</v>
      </c>
      <c r="AG7" s="23" t="s">
        <v>30</v>
      </c>
      <c r="AH7" s="22" t="s">
        <v>27</v>
      </c>
      <c r="AI7" s="22" t="s">
        <v>28</v>
      </c>
      <c r="AJ7" s="22" t="s">
        <v>29</v>
      </c>
      <c r="AK7" s="23" t="s">
        <v>30</v>
      </c>
      <c r="AL7" s="22" t="s">
        <v>27</v>
      </c>
      <c r="AM7" s="22" t="s">
        <v>28</v>
      </c>
      <c r="AN7" s="22" t="s">
        <v>29</v>
      </c>
      <c r="AO7" s="23" t="s">
        <v>30</v>
      </c>
      <c r="AP7" s="22" t="s">
        <v>27</v>
      </c>
      <c r="AQ7" s="22" t="s">
        <v>28</v>
      </c>
      <c r="AR7" s="24" t="s">
        <v>27</v>
      </c>
      <c r="AS7" s="24" t="s">
        <v>27</v>
      </c>
      <c r="AT7" s="24" t="s">
        <v>27</v>
      </c>
    </row>
    <row r="8" spans="1:47" s="14" customFormat="1" ht="45" customHeight="1" x14ac:dyDescent="0.2">
      <c r="A8" s="25">
        <v>1</v>
      </c>
      <c r="B8" s="26">
        <f>'[1]Уч-ки СТ'!B17</f>
        <v>10</v>
      </c>
      <c r="C8" s="27" t="str">
        <f>VLOOKUP(B8,'[1]Уч-ки СТ'!$B$8:$H$67,2,FALSE)&amp;CHAR(10)&amp;VLOOKUP(B8,'[1]Уч-ки СТ'!$B$8:$H$67,4,FALSE)</f>
        <v>ЛЕГЕЙДА Дмитрий
КУРОВ Максим</v>
      </c>
      <c r="D8" s="28" t="str">
        <f>VLOOKUP(B8,'[1]Уч-ки СТ'!$B$8:$H$67,3,FALSE)&amp;CHAR(10)&amp;VLOOKUP(B8,'[1]Уч-ки СТ'!$B$8:$H$67,5,FALSE)</f>
        <v>Москва
Рязань</v>
      </c>
      <c r="E8" s="29" t="str">
        <f>VLOOKUP(B8,'[1]Уч-ки СТ'!$B$8:$H$67,6,FALSE)</f>
        <v>Toyota Land Cruiser</v>
      </c>
      <c r="F8" s="29" t="str">
        <f>VLOOKUP(B8,'[1]Уч-ки СТ'!$B$8:$H$67,7,FALSE)</f>
        <v>А</v>
      </c>
      <c r="G8" s="30">
        <f>[1]Пен.1!AM17</f>
        <v>1247.9000000000187</v>
      </c>
      <c r="H8" s="30">
        <f>[1]Пен.2!R17</f>
        <v>445.20000000000169</v>
      </c>
      <c r="I8" s="31">
        <f t="shared" ref="I8:I40" si="0">IF(TYPE(G8)=1,1,IF(TYPE(G8)&lt;&gt;16,IF(G8="сход",1,0),0))</f>
        <v>1</v>
      </c>
      <c r="J8" s="31">
        <f t="shared" ref="J8:J40" si="1">IF(TYPE(G8)=1,1,0)</f>
        <v>1</v>
      </c>
      <c r="K8" s="31">
        <f t="shared" ref="K8:K40" si="2">IF(AND(TYPE(G8)=1,TYPE(H8)=1)=TRUE,1,0)</f>
        <v>1</v>
      </c>
      <c r="L8" s="30">
        <f t="shared" ref="L8:L40" si="3">IF(I8=0,"н/с",IF(J8=1,SUM(G8:G8),"сход"))</f>
        <v>1247.9000000000187</v>
      </c>
      <c r="M8" s="32">
        <f t="shared" ref="M8:M40" si="4">IF(I8=0,"н/с",IF(K8=1,SUM(G8:H8),"сход"))</f>
        <v>1693.1000000000204</v>
      </c>
      <c r="N8" s="22">
        <f t="shared" ref="N8:N40" si="5">IF(TYPE(M8)=1,RANK(M8,$M$8:$M$40,-1),"-")</f>
        <v>1</v>
      </c>
      <c r="O8" s="33">
        <f t="shared" ref="O8:O40" si="6">IF(TYPE(N8)=1,ROUND(100-((100-1)*(SQRT(N8)-1)/(SQRT($N$41)-1)),0),0)</f>
        <v>100</v>
      </c>
      <c r="P8" s="34">
        <f t="shared" ref="P8:P40" ca="1" si="7">IF(OFFSET(P8,,10-COLUMN(P8))=1,IF(ISERR(SEARCH("К",OFFSET(P8,,6-COLUMN(P8))))=FALSE,1,0),0)</f>
        <v>0</v>
      </c>
      <c r="Q8" s="35" t="str">
        <f ca="1">IF(P8=1,OFFSET(#REF!,,16-COLUMN(#REF!))," ")</f>
        <v xml:space="preserve"> </v>
      </c>
      <c r="R8" s="36" t="str">
        <f ca="1">IF(TYPE(Q8)=1,RANK(Q8,OFFSET(OFFSET(R8,8-ROW(R8),),,-1):OFFSET(OFFSET(R8,8-ROW(R8),),59,-1),-1),"")</f>
        <v/>
      </c>
      <c r="S8" s="37" t="str">
        <f t="shared" ref="S8:S40" ca="1" si="8">IF(TYPE(R8)=1,ROUND($Q$41-(($Q$41-1)*(SQRT(R8)-1)/(SQRT($R$41)-1)),0)," ")</f>
        <v xml:space="preserve"> </v>
      </c>
      <c r="T8" s="34">
        <f t="shared" ref="T8:T40" ca="1" si="9">IF(OFFSET(T8,,10-COLUMN(T8))=1,IF(ISERR(SEARCH("П",OFFSET(T8,,6-COLUMN(T8))))=FALSE,1,0),0)</f>
        <v>0</v>
      </c>
      <c r="U8" s="35" t="str">
        <f t="shared" ref="U8:U40" ca="1" si="10">IF(T8=1,OFFSET(N8,,16-COLUMN(N8))," ")</f>
        <v xml:space="preserve"> </v>
      </c>
      <c r="V8" s="36" t="str">
        <f ca="1">IF(TYPE(U8)=1,RANK(U8,OFFSET(OFFSET(V8,8-ROW(V8),),,-1):OFFSET(OFFSET(V8,8-ROW(V8),),59,-1),-1),"")</f>
        <v/>
      </c>
      <c r="W8" s="37" t="str">
        <f t="shared" ref="W8:W40" ca="1" si="11">IF(TYPE(V8)=1,ROUND($Q$41-(($Q$41-1)*(SQRT(V8)-1)/(SQRT($R$41)-1)),0)," ")</f>
        <v xml:space="preserve"> </v>
      </c>
      <c r="X8" s="34">
        <f t="shared" ref="X8:X40" ca="1" si="12">IF(OFFSET(X8,,10-COLUMN(X8))=1,IF(ISERR(SEARCH("Лб",OFFSET(X8,,6-COLUMN(X8))))=FALSE,1,0),0)</f>
        <v>0</v>
      </c>
      <c r="Y8" s="35" t="str">
        <f t="shared" ref="Y8:Y40" ca="1" si="13">IF(X8=1,OFFSET(R8,,16-COLUMN(R8))," ")</f>
        <v xml:space="preserve"> </v>
      </c>
      <c r="Z8" s="36" t="str">
        <f ca="1">IF(TYPE(Y8)=1,RANK(Y8,OFFSET(OFFSET(Z8,8-ROW(Z8),),,-1):OFFSET(OFFSET(Z8,8-ROW(Z8),),59,-1),-1),"")</f>
        <v/>
      </c>
      <c r="AA8" s="37" t="str">
        <f t="shared" ref="AA8:AA40" ca="1" si="14">IF(TYPE(Z8)=1,ROUND($Q$41-(($Q$41-1)*(SQRT(Z8)-1)/(SQRT($R$41)-1)),0)," ")</f>
        <v xml:space="preserve"> </v>
      </c>
      <c r="AB8" s="34">
        <f t="shared" ref="AB8:AB40" ca="1" si="15">IF(OFFSET(AB8,,10-COLUMN(AB8))=1,IF(ISERR(SEARCH("Лом",OFFSET(AB8,,6-COLUMN(AB8))))=FALSE,1,0),0)</f>
        <v>0</v>
      </c>
      <c r="AC8" s="35" t="str">
        <f t="shared" ref="AC8:AC40" ca="1" si="16">IF(AB8=1,OFFSET(X8,,14-COLUMN(X8))," ")</f>
        <v xml:space="preserve"> </v>
      </c>
      <c r="AD8" s="36"/>
      <c r="AE8" s="37"/>
      <c r="AF8" s="34"/>
      <c r="AG8" s="35"/>
      <c r="AH8" s="36"/>
      <c r="AI8" s="37"/>
      <c r="AJ8" s="34"/>
      <c r="AK8" s="35"/>
      <c r="AL8" s="36"/>
      <c r="AM8" s="37"/>
      <c r="AN8" s="34"/>
      <c r="AO8" s="35"/>
      <c r="AP8" s="36"/>
      <c r="AQ8" s="37"/>
      <c r="AR8" s="36"/>
      <c r="AS8" s="36"/>
      <c r="AT8" s="36"/>
    </row>
    <row r="9" spans="1:47" s="14" customFormat="1" ht="45" customHeight="1" x14ac:dyDescent="0.2">
      <c r="A9" s="25">
        <v>1</v>
      </c>
      <c r="B9" s="26">
        <f>'[1]Уч-ки СТ'!B10</f>
        <v>3</v>
      </c>
      <c r="C9" s="27" t="str">
        <f>VLOOKUP(B9,'[1]Уч-ки СТ'!$B$8:$H$67,2,FALSE)&amp;CHAR(10)&amp;VLOOKUP(B9,'[1]Уч-ки СТ'!$B$8:$H$67,4,FALSE)</f>
        <v>ДРУЖИНИН Михаил
ЖУКОВ Михаил</v>
      </c>
      <c r="D9" s="28" t="str">
        <f>VLOOKUP(B9,'[1]Уч-ки СТ'!$B$8:$H$67,3,FALSE)&amp;CHAR(10)&amp;VLOOKUP(B9,'[1]Уч-ки СТ'!$B$8:$H$67,5,FALSE)</f>
        <v>СПб
СПб</v>
      </c>
      <c r="E9" s="29" t="str">
        <f>VLOOKUP(B9,'[1]Уч-ки СТ'!$B$8:$H$67,6,FALSE)</f>
        <v>Renault Duster</v>
      </c>
      <c r="F9" s="29" t="str">
        <f>VLOOKUP(B9,'[1]Уч-ки СТ'!$B$8:$H$67,7,FALSE)</f>
        <v>А</v>
      </c>
      <c r="G9" s="30">
        <f>[1]Пен.1!AM10</f>
        <v>2103.1199999999862</v>
      </c>
      <c r="H9" s="30">
        <f>[1]Пен.2!R10</f>
        <v>30.1</v>
      </c>
      <c r="I9" s="31">
        <f t="shared" si="0"/>
        <v>1</v>
      </c>
      <c r="J9" s="31">
        <f t="shared" si="1"/>
        <v>1</v>
      </c>
      <c r="K9" s="31">
        <f t="shared" si="2"/>
        <v>1</v>
      </c>
      <c r="L9" s="30">
        <f t="shared" si="3"/>
        <v>2103.1199999999862</v>
      </c>
      <c r="M9" s="32">
        <f t="shared" si="4"/>
        <v>2133.2199999999862</v>
      </c>
      <c r="N9" s="22">
        <f t="shared" si="5"/>
        <v>2</v>
      </c>
      <c r="O9" s="33">
        <f t="shared" si="6"/>
        <v>91</v>
      </c>
      <c r="P9" s="34">
        <f t="shared" ca="1" si="7"/>
        <v>0</v>
      </c>
      <c r="Q9" s="35" t="str">
        <f ca="1">IF(P9=1,OFFSET(#REF!,,16-COLUMN(#REF!))," ")</f>
        <v xml:space="preserve"> </v>
      </c>
      <c r="R9" s="36" t="str">
        <f ca="1">IF(TYPE(Q9)=1,RANK(Q9,OFFSET(OFFSET(R9,8-ROW(R9),),,-1):OFFSET(OFFSET(R9,8-ROW(R9),),59,-1),-1),"")</f>
        <v/>
      </c>
      <c r="S9" s="37" t="str">
        <f t="shared" ca="1" si="8"/>
        <v xml:space="preserve"> </v>
      </c>
      <c r="T9" s="34">
        <f t="shared" ca="1" si="9"/>
        <v>0</v>
      </c>
      <c r="U9" s="35" t="str">
        <f t="shared" ca="1" si="10"/>
        <v xml:space="preserve"> </v>
      </c>
      <c r="V9" s="36" t="str">
        <f ca="1">IF(TYPE(U9)=1,RANK(U9,OFFSET(OFFSET(V9,8-ROW(V9),),,-1):OFFSET(OFFSET(V9,8-ROW(V9),),59,-1),-1),"")</f>
        <v/>
      </c>
      <c r="W9" s="37" t="str">
        <f t="shared" ca="1" si="11"/>
        <v xml:space="preserve"> </v>
      </c>
      <c r="X9" s="34">
        <f t="shared" ca="1" si="12"/>
        <v>0</v>
      </c>
      <c r="Y9" s="35" t="str">
        <f t="shared" ca="1" si="13"/>
        <v xml:space="preserve"> </v>
      </c>
      <c r="Z9" s="36" t="str">
        <f ca="1">IF(TYPE(Y9)=1,RANK(Y9,OFFSET(OFFSET(Z9,8-ROW(Z9),),,-1):OFFSET(OFFSET(Z9,8-ROW(Z9),),59,-1),-1),"")</f>
        <v/>
      </c>
      <c r="AA9" s="37" t="str">
        <f t="shared" ca="1" si="14"/>
        <v xml:space="preserve"> </v>
      </c>
      <c r="AB9" s="34">
        <f t="shared" ca="1" si="15"/>
        <v>0</v>
      </c>
      <c r="AC9" s="35" t="str">
        <f t="shared" ca="1" si="16"/>
        <v xml:space="preserve"> </v>
      </c>
      <c r="AD9" s="36"/>
      <c r="AE9" s="37"/>
      <c r="AF9" s="34"/>
      <c r="AG9" s="35"/>
      <c r="AH9" s="36"/>
      <c r="AI9" s="37"/>
      <c r="AJ9" s="34"/>
      <c r="AK9" s="35"/>
      <c r="AL9" s="36"/>
      <c r="AM9" s="37"/>
      <c r="AN9" s="34"/>
      <c r="AO9" s="35"/>
      <c r="AP9" s="36"/>
      <c r="AQ9" s="37"/>
      <c r="AR9" s="36"/>
      <c r="AS9" s="36"/>
      <c r="AT9" s="36"/>
    </row>
    <row r="10" spans="1:47" s="14" customFormat="1" ht="45" customHeight="1" x14ac:dyDescent="0.2">
      <c r="A10" s="25">
        <v>1</v>
      </c>
      <c r="B10" s="26">
        <f>'[1]Уч-ки СТ'!B20</f>
        <v>13</v>
      </c>
      <c r="C10" s="27" t="str">
        <f>VLOOKUP(B10,'[1]Уч-ки СТ'!$B$8:$H$67,2,FALSE)&amp;CHAR(10)&amp;VLOOKUP(B10,'[1]Уч-ки СТ'!$B$8:$H$67,4,FALSE)</f>
        <v>ИВАНОВ Алексей
ЖАРИКОВ Виталий</v>
      </c>
      <c r="D10" s="28" t="str">
        <f>VLOOKUP(B10,'[1]Уч-ки СТ'!$B$8:$H$67,3,FALSE)&amp;CHAR(10)&amp;VLOOKUP(B10,'[1]Уч-ки СТ'!$B$8:$H$67,5,FALSE)</f>
        <v>СПб
СПб</v>
      </c>
      <c r="E10" s="29" t="str">
        <f>VLOOKUP(B10,'[1]Уч-ки СТ'!$B$8:$H$67,6,FALSE)</f>
        <v>Volvo 240</v>
      </c>
      <c r="F10" s="29" t="str">
        <f>VLOOKUP(B10,'[1]Уч-ки СТ'!$B$8:$H$67,7,FALSE)</f>
        <v>А,Р</v>
      </c>
      <c r="G10" s="30">
        <f>[1]Пен.1!AM20</f>
        <v>2564.3999999999796</v>
      </c>
      <c r="H10" s="30">
        <f>[1]Пен.2!R20</f>
        <v>420.40000000000185</v>
      </c>
      <c r="I10" s="31">
        <f t="shared" si="0"/>
        <v>1</v>
      </c>
      <c r="J10" s="31">
        <f t="shared" si="1"/>
        <v>1</v>
      </c>
      <c r="K10" s="31">
        <f t="shared" si="2"/>
        <v>1</v>
      </c>
      <c r="L10" s="30">
        <f t="shared" si="3"/>
        <v>2564.3999999999796</v>
      </c>
      <c r="M10" s="32">
        <f t="shared" si="4"/>
        <v>2984.7999999999815</v>
      </c>
      <c r="N10" s="22">
        <f t="shared" si="5"/>
        <v>3</v>
      </c>
      <c r="O10" s="33">
        <f t="shared" si="6"/>
        <v>85</v>
      </c>
      <c r="P10" s="34">
        <f t="shared" ca="1" si="7"/>
        <v>0</v>
      </c>
      <c r="Q10" s="35" t="str">
        <f ca="1">IF(P10=1,OFFSET(#REF!,,16-COLUMN(#REF!))," ")</f>
        <v xml:space="preserve"> </v>
      </c>
      <c r="R10" s="36" t="str">
        <f ca="1">IF(TYPE(Q10)=1,RANK(Q10,OFFSET(OFFSET(R10,8-ROW(R10),),,-1):OFFSET(OFFSET(R10,8-ROW(R10),),59,-1),-1),"")</f>
        <v/>
      </c>
      <c r="S10" s="37" t="str">
        <f t="shared" ca="1" si="8"/>
        <v xml:space="preserve"> </v>
      </c>
      <c r="T10" s="34">
        <f t="shared" ca="1" si="9"/>
        <v>0</v>
      </c>
      <c r="U10" s="35" t="str">
        <f t="shared" ca="1" si="10"/>
        <v xml:space="preserve"> </v>
      </c>
      <c r="V10" s="36" t="str">
        <f ca="1">IF(TYPE(U10)=1,RANK(U10,OFFSET(OFFSET(V10,8-ROW(V10),),,-1):OFFSET(OFFSET(V10,8-ROW(V10),),59,-1),-1),"")</f>
        <v/>
      </c>
      <c r="W10" s="37" t="str">
        <f t="shared" ca="1" si="11"/>
        <v xml:space="preserve"> </v>
      </c>
      <c r="X10" s="34">
        <f t="shared" ca="1" si="12"/>
        <v>0</v>
      </c>
      <c r="Y10" s="35" t="str">
        <f t="shared" ca="1" si="13"/>
        <v xml:space="preserve"> </v>
      </c>
      <c r="Z10" s="36" t="str">
        <f ca="1">IF(TYPE(Y10)=1,RANK(Y10,OFFSET(OFFSET(Z10,8-ROW(Z10),),,-1):OFFSET(OFFSET(Z10,8-ROW(Z10),),59,-1),-1),"")</f>
        <v/>
      </c>
      <c r="AA10" s="37" t="str">
        <f t="shared" ca="1" si="14"/>
        <v xml:space="preserve"> </v>
      </c>
      <c r="AB10" s="34">
        <f t="shared" ca="1" si="15"/>
        <v>0</v>
      </c>
      <c r="AC10" s="35" t="str">
        <f t="shared" ca="1" si="16"/>
        <v xml:space="preserve"> </v>
      </c>
      <c r="AD10" s="36"/>
      <c r="AE10" s="37"/>
      <c r="AF10" s="34"/>
      <c r="AG10" s="35"/>
      <c r="AH10" s="36"/>
      <c r="AI10" s="37"/>
      <c r="AJ10" s="34"/>
      <c r="AK10" s="35"/>
      <c r="AL10" s="36">
        <v>1</v>
      </c>
      <c r="AM10" s="37"/>
      <c r="AN10" s="34"/>
      <c r="AO10" s="35"/>
      <c r="AP10" s="36"/>
      <c r="AQ10" s="37"/>
      <c r="AR10" s="36"/>
      <c r="AS10" s="36"/>
      <c r="AT10" s="36"/>
    </row>
    <row r="11" spans="1:47" s="14" customFormat="1" ht="45" customHeight="1" x14ac:dyDescent="0.2">
      <c r="A11" s="25">
        <v>1</v>
      </c>
      <c r="B11" s="26">
        <f>'[1]Уч-ки СТ'!B19</f>
        <v>12</v>
      </c>
      <c r="C11" s="27" t="str">
        <f>VLOOKUP(B11,'[1]Уч-ки СТ'!$B$8:$H$67,2,FALSE)&amp;CHAR(10)&amp;VLOOKUP(B11,'[1]Уч-ки СТ'!$B$8:$H$67,4,FALSE)</f>
        <v>ФРОЛОВ Евгений
ЖАВОРОНКОВ Иван</v>
      </c>
      <c r="D11" s="28" t="str">
        <f>VLOOKUP(B11,'[1]Уч-ки СТ'!$B$8:$H$67,3,FALSE)&amp;CHAR(10)&amp;VLOOKUP(B11,'[1]Уч-ки СТ'!$B$8:$H$67,5,FALSE)</f>
        <v>СПб
Тосно, ЛО</v>
      </c>
      <c r="E11" s="29" t="str">
        <f>VLOOKUP(B11,'[1]Уч-ки СТ'!$B$8:$H$67,6,FALSE)</f>
        <v>ВАЗ 21099</v>
      </c>
      <c r="F11" s="29" t="str">
        <f>VLOOKUP(B11,'[1]Уч-ки СТ'!$B$8:$H$67,7,FALSE)</f>
        <v>А,Т</v>
      </c>
      <c r="G11" s="30">
        <f>[1]Пен.1!AM19</f>
        <v>3173.6999999999894</v>
      </c>
      <c r="H11" s="30">
        <f>[1]Пен.2!R19</f>
        <v>226.50000000000091</v>
      </c>
      <c r="I11" s="31">
        <f t="shared" si="0"/>
        <v>1</v>
      </c>
      <c r="J11" s="31">
        <f t="shared" si="1"/>
        <v>1</v>
      </c>
      <c r="K11" s="31">
        <f t="shared" si="2"/>
        <v>1</v>
      </c>
      <c r="L11" s="30">
        <f t="shared" si="3"/>
        <v>3173.6999999999894</v>
      </c>
      <c r="M11" s="32">
        <f t="shared" si="4"/>
        <v>3400.1999999999903</v>
      </c>
      <c r="N11" s="22">
        <f t="shared" si="5"/>
        <v>4</v>
      </c>
      <c r="O11" s="33">
        <f t="shared" si="6"/>
        <v>79</v>
      </c>
      <c r="P11" s="34">
        <f t="shared" ca="1" si="7"/>
        <v>0</v>
      </c>
      <c r="Q11" s="35" t="str">
        <f ca="1">IF(P11=1,OFFSET(#REF!,,16-COLUMN(#REF!))," ")</f>
        <v xml:space="preserve"> </v>
      </c>
      <c r="R11" s="36" t="str">
        <f ca="1">IF(TYPE(Q11)=1,RANK(Q11,OFFSET(OFFSET(R11,8-ROW(R11),),,-1):OFFSET(OFFSET(R11,8-ROW(R11),),59,-1),-1),"")</f>
        <v/>
      </c>
      <c r="S11" s="37" t="str">
        <f t="shared" ca="1" si="8"/>
        <v xml:space="preserve"> </v>
      </c>
      <c r="T11" s="34">
        <f t="shared" ca="1" si="9"/>
        <v>0</v>
      </c>
      <c r="U11" s="35" t="str">
        <f t="shared" ca="1" si="10"/>
        <v xml:space="preserve"> </v>
      </c>
      <c r="V11" s="36" t="str">
        <f ca="1">IF(TYPE(U11)=1,RANK(U11,OFFSET(OFFSET(V11,8-ROW(V11),),,-1):OFFSET(OFFSET(V11,8-ROW(V11),),59,-1),-1),"")</f>
        <v/>
      </c>
      <c r="W11" s="37" t="str">
        <f t="shared" ca="1" si="11"/>
        <v xml:space="preserve"> </v>
      </c>
      <c r="X11" s="34">
        <f t="shared" ca="1" si="12"/>
        <v>0</v>
      </c>
      <c r="Y11" s="35" t="str">
        <f t="shared" ca="1" si="13"/>
        <v xml:space="preserve"> </v>
      </c>
      <c r="Z11" s="36" t="str">
        <f ca="1">IF(TYPE(Y11)=1,RANK(Y11,OFFSET(OFFSET(Z11,8-ROW(Z11),),,-1):OFFSET(OFFSET(Z11,8-ROW(Z11),),59,-1),-1),"")</f>
        <v/>
      </c>
      <c r="AA11" s="37" t="str">
        <f t="shared" ca="1" si="14"/>
        <v xml:space="preserve"> </v>
      </c>
      <c r="AB11" s="34">
        <f t="shared" ca="1" si="15"/>
        <v>0</v>
      </c>
      <c r="AC11" s="35" t="str">
        <f t="shared" ca="1" si="16"/>
        <v xml:space="preserve"> </v>
      </c>
      <c r="AD11" s="36">
        <v>1</v>
      </c>
      <c r="AE11" s="37"/>
      <c r="AF11" s="34"/>
      <c r="AG11" s="35"/>
      <c r="AH11" s="36"/>
      <c r="AI11" s="37"/>
      <c r="AJ11" s="34"/>
      <c r="AK11" s="35"/>
      <c r="AL11" s="36"/>
      <c r="AM11" s="37"/>
      <c r="AN11" s="34"/>
      <c r="AO11" s="35"/>
      <c r="AP11" s="36"/>
      <c r="AQ11" s="37"/>
      <c r="AR11" s="36"/>
      <c r="AS11" s="36"/>
      <c r="AT11" s="36"/>
    </row>
    <row r="12" spans="1:47" s="14" customFormat="1" ht="45" customHeight="1" x14ac:dyDescent="0.2">
      <c r="A12" s="25">
        <v>1</v>
      </c>
      <c r="B12" s="26">
        <f>'[1]Уч-ки СТ'!B30</f>
        <v>23</v>
      </c>
      <c r="C12" s="27" t="str">
        <f>VLOOKUP(B12,'[1]Уч-ки СТ'!$B$8:$H$67,2,FALSE)&amp;CHAR(10)&amp;VLOOKUP(B12,'[1]Уч-ки СТ'!$B$8:$H$67,4,FALSE)</f>
        <v>КУЗЬМИН Кирилл
МЕШ Максим</v>
      </c>
      <c r="D12" s="28" t="str">
        <f>VLOOKUP(B12,'[1]Уч-ки СТ'!$B$8:$H$67,3,FALSE)&amp;CHAR(10)&amp;VLOOKUP(B12,'[1]Уч-ки СТ'!$B$8:$H$67,5,FALSE)</f>
        <v>ЛО, п.Вартемяги
СПб</v>
      </c>
      <c r="E12" s="29" t="str">
        <f>VLOOKUP(B12,'[1]Уч-ки СТ'!$B$8:$H$67,6,FALSE)</f>
        <v>Fiat Albea</v>
      </c>
      <c r="F12" s="29" t="str">
        <f>VLOOKUP(B12,'[1]Уч-ки СТ'!$B$8:$H$67,7,FALSE)</f>
        <v>А, Нов</v>
      </c>
      <c r="G12" s="30">
        <f>[1]Пен.1!AM30</f>
        <v>3341.0000000000259</v>
      </c>
      <c r="H12" s="30">
        <f>[1]Пен.2!R30</f>
        <v>187.39999999999947</v>
      </c>
      <c r="I12" s="31">
        <f t="shared" si="0"/>
        <v>1</v>
      </c>
      <c r="J12" s="31">
        <f t="shared" si="1"/>
        <v>1</v>
      </c>
      <c r="K12" s="31">
        <f t="shared" si="2"/>
        <v>1</v>
      </c>
      <c r="L12" s="30">
        <f t="shared" si="3"/>
        <v>3341.0000000000259</v>
      </c>
      <c r="M12" s="32">
        <f t="shared" si="4"/>
        <v>3528.4000000000256</v>
      </c>
      <c r="N12" s="22">
        <f t="shared" si="5"/>
        <v>5</v>
      </c>
      <c r="O12" s="33">
        <f t="shared" si="6"/>
        <v>74</v>
      </c>
      <c r="P12" s="34">
        <f t="shared" ca="1" si="7"/>
        <v>0</v>
      </c>
      <c r="Q12" s="35" t="str">
        <f ca="1">IF(P12=1,OFFSET(#REF!,,16-COLUMN(#REF!))," ")</f>
        <v xml:space="preserve"> </v>
      </c>
      <c r="R12" s="36" t="str">
        <f ca="1">IF(TYPE(Q12)=1,RANK(Q12,OFFSET(OFFSET(R12,8-ROW(R12),),,-1):OFFSET(OFFSET(R12,8-ROW(R12),),59,-1),-1),"")</f>
        <v/>
      </c>
      <c r="S12" s="37" t="str">
        <f t="shared" ca="1" si="8"/>
        <v xml:space="preserve"> </v>
      </c>
      <c r="T12" s="34">
        <f t="shared" ca="1" si="9"/>
        <v>0</v>
      </c>
      <c r="U12" s="35" t="str">
        <f t="shared" ca="1" si="10"/>
        <v xml:space="preserve"> </v>
      </c>
      <c r="V12" s="36" t="str">
        <f ca="1">IF(TYPE(U12)=1,RANK(U12,OFFSET(OFFSET(V12,8-ROW(V12),),,-1):OFFSET(OFFSET(V12,8-ROW(V12),),59,-1),-1),"")</f>
        <v/>
      </c>
      <c r="W12" s="37" t="str">
        <f t="shared" ca="1" si="11"/>
        <v xml:space="preserve"> </v>
      </c>
      <c r="X12" s="34">
        <f t="shared" ca="1" si="12"/>
        <v>0</v>
      </c>
      <c r="Y12" s="35" t="str">
        <f t="shared" ca="1" si="13"/>
        <v xml:space="preserve"> </v>
      </c>
      <c r="Z12" s="36" t="str">
        <f ca="1">IF(TYPE(Y12)=1,RANK(Y12,OFFSET(OFFSET(Z12,8-ROW(Z12),),,-1):OFFSET(OFFSET(Z12,8-ROW(Z12),),59,-1),-1),"")</f>
        <v/>
      </c>
      <c r="AA12" s="37" t="str">
        <f t="shared" ca="1" si="14"/>
        <v xml:space="preserve"> </v>
      </c>
      <c r="AB12" s="34">
        <f t="shared" ca="1" si="15"/>
        <v>0</v>
      </c>
      <c r="AC12" s="35" t="str">
        <f t="shared" ca="1" si="16"/>
        <v xml:space="preserve"> </v>
      </c>
      <c r="AD12" s="36"/>
      <c r="AE12" s="37"/>
      <c r="AF12" s="34"/>
      <c r="AG12" s="35"/>
      <c r="AH12" s="36"/>
      <c r="AI12" s="37"/>
      <c r="AJ12" s="34"/>
      <c r="AK12" s="35"/>
      <c r="AL12" s="36"/>
      <c r="AM12" s="37"/>
      <c r="AN12" s="34"/>
      <c r="AO12" s="35"/>
      <c r="AP12" s="36"/>
      <c r="AQ12" s="37"/>
      <c r="AR12" s="36">
        <v>1</v>
      </c>
      <c r="AS12" s="36"/>
      <c r="AT12" s="36"/>
    </row>
    <row r="13" spans="1:47" s="14" customFormat="1" ht="45" customHeight="1" x14ac:dyDescent="0.2">
      <c r="A13" s="25">
        <v>1</v>
      </c>
      <c r="B13" s="26">
        <f>'[1]Уч-ки СТ'!B9</f>
        <v>2</v>
      </c>
      <c r="C13" s="27" t="str">
        <f>VLOOKUP(B13,'[1]Уч-ки СТ'!$B$8:$H$67,2,FALSE)&amp;CHAR(10)&amp;VLOOKUP(B13,'[1]Уч-ки СТ'!$B$8:$H$67,4,FALSE)</f>
        <v>ИВАНОВА Екатерина
ДЕМЕНТЬЕВ Петр</v>
      </c>
      <c r="D13" s="28" t="str">
        <f>VLOOKUP(B13,'[1]Уч-ки СТ'!$B$8:$H$67,3,FALSE)&amp;CHAR(10)&amp;VLOOKUP(B13,'[1]Уч-ки СТ'!$B$8:$H$67,5,FALSE)</f>
        <v>СПб
СПб</v>
      </c>
      <c r="E13" s="29" t="str">
        <f>VLOOKUP(B13,'[1]Уч-ки СТ'!$B$8:$H$67,6,FALSE)</f>
        <v>VW Golf</v>
      </c>
      <c r="F13" s="29" t="str">
        <f>VLOOKUP(B13,'[1]Уч-ки СТ'!$B$8:$H$67,7,FALSE)</f>
        <v>А</v>
      </c>
      <c r="G13" s="30">
        <f>[1]Пен.1!AM9</f>
        <v>3423.5000000000036</v>
      </c>
      <c r="H13" s="30">
        <f>[1]Пен.2!R9</f>
        <v>110.59999999999982</v>
      </c>
      <c r="I13" s="31">
        <f t="shared" si="0"/>
        <v>1</v>
      </c>
      <c r="J13" s="31">
        <f t="shared" si="1"/>
        <v>1</v>
      </c>
      <c r="K13" s="31">
        <f t="shared" si="2"/>
        <v>1</v>
      </c>
      <c r="L13" s="30">
        <f t="shared" si="3"/>
        <v>3423.5000000000036</v>
      </c>
      <c r="M13" s="32">
        <f t="shared" si="4"/>
        <v>3534.1000000000035</v>
      </c>
      <c r="N13" s="22">
        <f t="shared" si="5"/>
        <v>6</v>
      </c>
      <c r="O13" s="33">
        <f t="shared" si="6"/>
        <v>70</v>
      </c>
      <c r="P13" s="34">
        <f t="shared" ca="1" si="7"/>
        <v>0</v>
      </c>
      <c r="Q13" s="35" t="str">
        <f ca="1">IF(P13=1,OFFSET(#REF!,,16-COLUMN(#REF!))," ")</f>
        <v xml:space="preserve"> </v>
      </c>
      <c r="R13" s="36" t="str">
        <f ca="1">IF(TYPE(Q13)=1,RANK(Q13,OFFSET(OFFSET(R13,8-ROW(R13),),,-1):OFFSET(OFFSET(R13,8-ROW(R13),),59,-1),-1),"")</f>
        <v/>
      </c>
      <c r="S13" s="37" t="str">
        <f t="shared" ca="1" si="8"/>
        <v xml:space="preserve"> </v>
      </c>
      <c r="T13" s="34">
        <f t="shared" ca="1" si="9"/>
        <v>0</v>
      </c>
      <c r="U13" s="35" t="str">
        <f t="shared" ca="1" si="10"/>
        <v xml:space="preserve"> </v>
      </c>
      <c r="V13" s="36" t="str">
        <f ca="1">IF(TYPE(U13)=1,RANK(U13,OFFSET(OFFSET(V13,8-ROW(V13),),,-1):OFFSET(OFFSET(V13,8-ROW(V13),),59,-1),-1),"")</f>
        <v/>
      </c>
      <c r="W13" s="37" t="str">
        <f t="shared" ca="1" si="11"/>
        <v xml:space="preserve"> </v>
      </c>
      <c r="X13" s="34">
        <f t="shared" ca="1" si="12"/>
        <v>0</v>
      </c>
      <c r="Y13" s="35" t="str">
        <f t="shared" ca="1" si="13"/>
        <v xml:space="preserve"> </v>
      </c>
      <c r="Z13" s="36" t="str">
        <f ca="1">IF(TYPE(Y13)=1,RANK(Y13,OFFSET(OFFSET(Z13,8-ROW(Z13),),,-1):OFFSET(OFFSET(Z13,8-ROW(Z13),),59,-1),-1),"")</f>
        <v/>
      </c>
      <c r="AA13" s="37" t="str">
        <f t="shared" ca="1" si="14"/>
        <v xml:space="preserve"> </v>
      </c>
      <c r="AB13" s="34">
        <f t="shared" ca="1" si="15"/>
        <v>0</v>
      </c>
      <c r="AC13" s="35" t="str">
        <f t="shared" ca="1" si="16"/>
        <v xml:space="preserve"> </v>
      </c>
      <c r="AD13" s="36"/>
      <c r="AE13" s="37"/>
      <c r="AF13" s="34"/>
      <c r="AG13" s="35"/>
      <c r="AH13" s="36"/>
      <c r="AI13" s="37"/>
      <c r="AJ13" s="34"/>
      <c r="AK13" s="35"/>
      <c r="AL13" s="36"/>
      <c r="AM13" s="37"/>
      <c r="AN13" s="34"/>
      <c r="AO13" s="35"/>
      <c r="AP13" s="36"/>
      <c r="AQ13" s="37"/>
      <c r="AR13" s="36"/>
      <c r="AS13" s="36"/>
      <c r="AT13" s="36"/>
    </row>
    <row r="14" spans="1:47" s="14" customFormat="1" ht="45" customHeight="1" x14ac:dyDescent="0.2">
      <c r="A14" s="25">
        <v>1</v>
      </c>
      <c r="B14" s="26">
        <f>'[1]Уч-ки СТ'!B25</f>
        <v>18</v>
      </c>
      <c r="C14" s="27" t="str">
        <f>VLOOKUP(B14,'[1]Уч-ки СТ'!$B$8:$H$67,2,FALSE)&amp;CHAR(10)&amp;VLOOKUP(B14,'[1]Уч-ки СТ'!$B$8:$H$67,4,FALSE)</f>
        <v>СКВОРЦОВ Станислав
ВОЗНЮК Антон</v>
      </c>
      <c r="D14" s="28" t="str">
        <f>VLOOKUP(B14,'[1]Уч-ки СТ'!$B$8:$H$67,3,FALSE)&amp;CHAR(10)&amp;VLOOKUP(B14,'[1]Уч-ки СТ'!$B$8:$H$67,5,FALSE)</f>
        <v>СПб
СПб</v>
      </c>
      <c r="E14" s="29" t="str">
        <f>VLOOKUP(B14,'[1]Уч-ки СТ'!$B$8:$H$67,6,FALSE)</f>
        <v>Lada Granta</v>
      </c>
      <c r="F14" s="29" t="str">
        <f>VLOOKUP(B14,'[1]Уч-ки СТ'!$B$8:$H$67,7,FALSE)</f>
        <v>А, Н</v>
      </c>
      <c r="G14" s="30">
        <f>[1]Пен.1!AM25</f>
        <v>3553.9000000000096</v>
      </c>
      <c r="H14" s="30">
        <f>[1]Пен.2!R25</f>
        <v>183.20000000000118</v>
      </c>
      <c r="I14" s="31">
        <f t="shared" si="0"/>
        <v>1</v>
      </c>
      <c r="J14" s="31">
        <f t="shared" si="1"/>
        <v>1</v>
      </c>
      <c r="K14" s="31">
        <f t="shared" si="2"/>
        <v>1</v>
      </c>
      <c r="L14" s="30">
        <f t="shared" si="3"/>
        <v>3553.9000000000096</v>
      </c>
      <c r="M14" s="32">
        <f t="shared" si="4"/>
        <v>3737.1000000000108</v>
      </c>
      <c r="N14" s="22">
        <f t="shared" si="5"/>
        <v>7</v>
      </c>
      <c r="O14" s="33">
        <f t="shared" si="6"/>
        <v>66</v>
      </c>
      <c r="P14" s="34">
        <f t="shared" ca="1" si="7"/>
        <v>0</v>
      </c>
      <c r="Q14" s="35" t="str">
        <f ca="1">IF(P14=1,OFFSET(#REF!,,16-COLUMN(#REF!))," ")</f>
        <v xml:space="preserve"> </v>
      </c>
      <c r="R14" s="36" t="str">
        <f ca="1">IF(TYPE(Q14)=1,RANK(Q14,OFFSET(OFFSET(R14,8-ROW(R14),),,-1):OFFSET(OFFSET(R14,8-ROW(R14),),59,-1),-1),"")</f>
        <v/>
      </c>
      <c r="S14" s="37" t="str">
        <f t="shared" ca="1" si="8"/>
        <v xml:space="preserve"> </v>
      </c>
      <c r="T14" s="34">
        <f t="shared" ca="1" si="9"/>
        <v>0</v>
      </c>
      <c r="U14" s="35" t="str">
        <f t="shared" ca="1" si="10"/>
        <v xml:space="preserve"> </v>
      </c>
      <c r="V14" s="36" t="str">
        <f ca="1">IF(TYPE(U14)=1,RANK(U14,OFFSET(OFFSET(V14,8-ROW(V14),),,-1):OFFSET(OFFSET(V14,8-ROW(V14),),59,-1),-1),"")</f>
        <v/>
      </c>
      <c r="W14" s="37" t="str">
        <f t="shared" ca="1" si="11"/>
        <v xml:space="preserve"> </v>
      </c>
      <c r="X14" s="34">
        <f t="shared" ca="1" si="12"/>
        <v>0</v>
      </c>
      <c r="Y14" s="35" t="str">
        <f t="shared" ca="1" si="13"/>
        <v xml:space="preserve"> </v>
      </c>
      <c r="Z14" s="36" t="str">
        <f ca="1">IF(TYPE(Y14)=1,RANK(Y14,OFFSET(OFFSET(Z14,8-ROW(Z14),),,-1):OFFSET(OFFSET(Z14,8-ROW(Z14),),59,-1),-1),"")</f>
        <v/>
      </c>
      <c r="AA14" s="37" t="str">
        <f t="shared" ca="1" si="14"/>
        <v xml:space="preserve"> </v>
      </c>
      <c r="AB14" s="34">
        <f t="shared" ca="1" si="15"/>
        <v>0</v>
      </c>
      <c r="AC14" s="35" t="str">
        <f t="shared" ca="1" si="16"/>
        <v xml:space="preserve"> </v>
      </c>
      <c r="AD14" s="36"/>
      <c r="AE14" s="37"/>
      <c r="AF14" s="34"/>
      <c r="AG14" s="35"/>
      <c r="AH14" s="36"/>
      <c r="AI14" s="37"/>
      <c r="AJ14" s="34"/>
      <c r="AK14" s="35"/>
      <c r="AL14" s="36"/>
      <c r="AM14" s="37"/>
      <c r="AN14" s="34"/>
      <c r="AO14" s="35"/>
      <c r="AP14" s="36"/>
      <c r="AQ14" s="37"/>
      <c r="AR14" s="36">
        <v>2</v>
      </c>
      <c r="AS14" s="36"/>
      <c r="AT14" s="36"/>
    </row>
    <row r="15" spans="1:47" s="14" customFormat="1" ht="45" customHeight="1" x14ac:dyDescent="0.2">
      <c r="A15" s="25">
        <v>1</v>
      </c>
      <c r="B15" s="26">
        <f>'[1]Уч-ки СТ'!B29</f>
        <v>22</v>
      </c>
      <c r="C15" s="27" t="str">
        <f>VLOOKUP(B15,'[1]Уч-ки СТ'!$B$8:$H$67,2,FALSE)&amp;CHAR(10)&amp;VLOOKUP(B15,'[1]Уч-ки СТ'!$B$8:$H$67,4,FALSE)</f>
        <v>ЛЕВИНСКИЙ Борис
ИВИНСКИЙ Максим</v>
      </c>
      <c r="D15" s="28" t="str">
        <f>VLOOKUP(B15,'[1]Уч-ки СТ'!$B$8:$H$67,3,FALSE)&amp;CHAR(10)&amp;VLOOKUP(B15,'[1]Уч-ки СТ'!$B$8:$H$67,5,FALSE)</f>
        <v>Москва
Москва</v>
      </c>
      <c r="E15" s="29" t="str">
        <f>VLOOKUP(B15,'[1]Уч-ки СТ'!$B$8:$H$67,6,FALSE)</f>
        <v>VW Polo</v>
      </c>
      <c r="F15" s="29" t="str">
        <f>VLOOKUP(B15,'[1]Уч-ки СТ'!$B$8:$H$67,7,FALSE)</f>
        <v>А</v>
      </c>
      <c r="G15" s="30">
        <f>[1]Пен.1!AM29</f>
        <v>3862.8999999999783</v>
      </c>
      <c r="H15" s="30">
        <f>[1]Пен.2!R29</f>
        <v>185.33999999999946</v>
      </c>
      <c r="I15" s="31">
        <f t="shared" si="0"/>
        <v>1</v>
      </c>
      <c r="J15" s="31">
        <f t="shared" si="1"/>
        <v>1</v>
      </c>
      <c r="K15" s="31">
        <f t="shared" si="2"/>
        <v>1</v>
      </c>
      <c r="L15" s="30">
        <f t="shared" si="3"/>
        <v>3862.8999999999783</v>
      </c>
      <c r="M15" s="32">
        <f t="shared" si="4"/>
        <v>4048.239999999978</v>
      </c>
      <c r="N15" s="22">
        <f t="shared" si="5"/>
        <v>8</v>
      </c>
      <c r="O15" s="33">
        <f t="shared" si="6"/>
        <v>62</v>
      </c>
      <c r="P15" s="34">
        <f t="shared" ca="1" si="7"/>
        <v>0</v>
      </c>
      <c r="Q15" s="35" t="str">
        <f ca="1">IF(P15=1,OFFSET(#REF!,,16-COLUMN(#REF!))," ")</f>
        <v xml:space="preserve"> </v>
      </c>
      <c r="R15" s="36" t="str">
        <f ca="1">IF(TYPE(Q15)=1,RANK(Q15,OFFSET(OFFSET(R15,8-ROW(R15),),,-1):OFFSET(OFFSET(R15,8-ROW(R15),),59,-1),-1),"")</f>
        <v/>
      </c>
      <c r="S15" s="37" t="str">
        <f t="shared" ca="1" si="8"/>
        <v xml:space="preserve"> </v>
      </c>
      <c r="T15" s="34">
        <f t="shared" ca="1" si="9"/>
        <v>0</v>
      </c>
      <c r="U15" s="35" t="str">
        <f t="shared" ca="1" si="10"/>
        <v xml:space="preserve"> </v>
      </c>
      <c r="V15" s="36" t="str">
        <f ca="1">IF(TYPE(U15)=1,RANK(U15,OFFSET(OFFSET(V15,8-ROW(V15),),,-1):OFFSET(OFFSET(V15,8-ROW(V15),),59,-1),-1),"")</f>
        <v/>
      </c>
      <c r="W15" s="37" t="str">
        <f t="shared" ca="1" si="11"/>
        <v xml:space="preserve"> </v>
      </c>
      <c r="X15" s="34">
        <f t="shared" ca="1" si="12"/>
        <v>0</v>
      </c>
      <c r="Y15" s="35" t="str">
        <f t="shared" ca="1" si="13"/>
        <v xml:space="preserve"> </v>
      </c>
      <c r="Z15" s="36" t="str">
        <f ca="1">IF(TYPE(Y15)=1,RANK(Y15,OFFSET(OFFSET(Z15,8-ROW(Z15),),,-1):OFFSET(OFFSET(Z15,8-ROW(Z15),),59,-1),-1),"")</f>
        <v/>
      </c>
      <c r="AA15" s="37" t="str">
        <f t="shared" ca="1" si="14"/>
        <v xml:space="preserve"> </v>
      </c>
      <c r="AB15" s="34">
        <f t="shared" ca="1" si="15"/>
        <v>0</v>
      </c>
      <c r="AC15" s="35" t="str">
        <f t="shared" ca="1" si="16"/>
        <v xml:space="preserve"> </v>
      </c>
      <c r="AD15" s="36"/>
      <c r="AE15" s="37"/>
      <c r="AF15" s="34"/>
      <c r="AG15" s="35"/>
      <c r="AH15" s="36"/>
      <c r="AI15" s="37"/>
      <c r="AJ15" s="34"/>
      <c r="AK15" s="35"/>
      <c r="AL15" s="36"/>
      <c r="AM15" s="37"/>
      <c r="AN15" s="34"/>
      <c r="AO15" s="35"/>
      <c r="AP15" s="36"/>
      <c r="AQ15" s="37"/>
      <c r="AR15" s="36"/>
      <c r="AS15" s="36"/>
      <c r="AT15" s="36"/>
    </row>
    <row r="16" spans="1:47" s="14" customFormat="1" ht="45" customHeight="1" x14ac:dyDescent="0.2">
      <c r="A16" s="25">
        <v>1</v>
      </c>
      <c r="B16" s="26">
        <f>'[1]Уч-ки СТ'!B8</f>
        <v>1</v>
      </c>
      <c r="C16" s="27" t="str">
        <f>VLOOKUP(B16,'[1]Уч-ки СТ'!$B$8:$H$67,2,FALSE)&amp;CHAR(10)&amp;VLOOKUP(B16,'[1]Уч-ки СТ'!$B$8:$H$67,4,FALSE)</f>
        <v>МИНАЕВ Евгений
СУРИКОВ Иван</v>
      </c>
      <c r="D16" s="28" t="str">
        <f>VLOOKUP(B16,'[1]Уч-ки СТ'!$B$8:$H$67,3,FALSE)&amp;CHAR(10)&amp;VLOOKUP(B16,'[1]Уч-ки СТ'!$B$8:$H$67,5,FALSE)</f>
        <v>Москва
МО, Красногорск</v>
      </c>
      <c r="E16" s="29" t="str">
        <f>VLOOKUP(B16,'[1]Уч-ки СТ'!$B$8:$H$67,6,FALSE)</f>
        <v>VW Tiguan</v>
      </c>
      <c r="F16" s="29" t="str">
        <f>VLOOKUP(B16,'[1]Уч-ки СТ'!$B$8:$H$67,7,FALSE)</f>
        <v>А</v>
      </c>
      <c r="G16" s="30">
        <f>[1]Пен.1!AM8</f>
        <v>4154.2999999999965</v>
      </c>
      <c r="H16" s="30">
        <f>[1]Пен.2!R8</f>
        <v>105.99999999999983</v>
      </c>
      <c r="I16" s="31">
        <f t="shared" si="0"/>
        <v>1</v>
      </c>
      <c r="J16" s="31">
        <f t="shared" si="1"/>
        <v>1</v>
      </c>
      <c r="K16" s="31">
        <f t="shared" si="2"/>
        <v>1</v>
      </c>
      <c r="L16" s="30">
        <f t="shared" si="3"/>
        <v>4154.2999999999965</v>
      </c>
      <c r="M16" s="32">
        <f t="shared" si="4"/>
        <v>4260.2999999999965</v>
      </c>
      <c r="N16" s="22">
        <f t="shared" si="5"/>
        <v>9</v>
      </c>
      <c r="O16" s="33">
        <f t="shared" si="6"/>
        <v>58</v>
      </c>
      <c r="P16" s="34">
        <f t="shared" ca="1" si="7"/>
        <v>0</v>
      </c>
      <c r="Q16" s="35" t="str">
        <f ca="1">IF(P16=1,OFFSET(#REF!,,16-COLUMN(#REF!))," ")</f>
        <v xml:space="preserve"> </v>
      </c>
      <c r="R16" s="36" t="str">
        <f ca="1">IF(TYPE(Q16)=1,RANK(Q16,OFFSET(OFFSET(R16,8-ROW(R16),),,-1):OFFSET(OFFSET(R16,8-ROW(R16),),59,-1),-1),"")</f>
        <v/>
      </c>
      <c r="S16" s="37" t="str">
        <f t="shared" ca="1" si="8"/>
        <v xml:space="preserve"> </v>
      </c>
      <c r="T16" s="34">
        <f t="shared" ca="1" si="9"/>
        <v>0</v>
      </c>
      <c r="U16" s="35" t="str">
        <f t="shared" ca="1" si="10"/>
        <v xml:space="preserve"> </v>
      </c>
      <c r="V16" s="36" t="str">
        <f ca="1">IF(TYPE(U16)=1,RANK(U16,OFFSET(OFFSET(V16,8-ROW(V16),),,-1):OFFSET(OFFSET(V16,8-ROW(V16),),59,-1),-1),"")</f>
        <v/>
      </c>
      <c r="W16" s="37" t="str">
        <f t="shared" ca="1" si="11"/>
        <v xml:space="preserve"> </v>
      </c>
      <c r="X16" s="34">
        <f t="shared" ca="1" si="12"/>
        <v>0</v>
      </c>
      <c r="Y16" s="35" t="str">
        <f t="shared" ca="1" si="13"/>
        <v xml:space="preserve"> </v>
      </c>
      <c r="Z16" s="36" t="str">
        <f ca="1">IF(TYPE(Y16)=1,RANK(Y16,OFFSET(OFFSET(Z16,8-ROW(Z16),),,-1):OFFSET(OFFSET(Z16,8-ROW(Z16),),59,-1),-1),"")</f>
        <v/>
      </c>
      <c r="AA16" s="37" t="str">
        <f t="shared" ca="1" si="14"/>
        <v xml:space="preserve"> </v>
      </c>
      <c r="AB16" s="34">
        <f t="shared" ca="1" si="15"/>
        <v>0</v>
      </c>
      <c r="AC16" s="35" t="str">
        <f t="shared" ca="1" si="16"/>
        <v xml:space="preserve"> </v>
      </c>
      <c r="AD16" s="36"/>
      <c r="AE16" s="37"/>
      <c r="AF16" s="34"/>
      <c r="AG16" s="35"/>
      <c r="AH16" s="36"/>
      <c r="AI16" s="37"/>
      <c r="AJ16" s="34"/>
      <c r="AK16" s="35"/>
      <c r="AL16" s="36"/>
      <c r="AM16" s="37"/>
      <c r="AN16" s="34"/>
      <c r="AO16" s="35"/>
      <c r="AP16" s="36"/>
      <c r="AQ16" s="37"/>
      <c r="AR16" s="36"/>
      <c r="AS16" s="36"/>
      <c r="AT16" s="36"/>
    </row>
    <row r="17" spans="1:46" s="14" customFormat="1" ht="45" customHeight="1" x14ac:dyDescent="0.2">
      <c r="A17" s="25">
        <v>1</v>
      </c>
      <c r="B17" s="26">
        <f>'[1]Уч-ки СТ'!B31</f>
        <v>24</v>
      </c>
      <c r="C17" s="27" t="str">
        <f>VLOOKUP(B17,'[1]Уч-ки СТ'!$B$8:$H$67,2,FALSE)&amp;CHAR(10)&amp;VLOOKUP(B17,'[1]Уч-ки СТ'!$B$8:$H$67,4,FALSE)</f>
        <v>ТЕЛЕШ Сергей
ПИЛЮТИК Артем</v>
      </c>
      <c r="D17" s="28" t="str">
        <f>VLOOKUP(B17,'[1]Уч-ки СТ'!$B$8:$H$67,3,FALSE)&amp;CHAR(10)&amp;VLOOKUP(B17,'[1]Уч-ки СТ'!$B$8:$H$67,5,FALSE)</f>
        <v>ЛО, п.Возрождение
СПб</v>
      </c>
      <c r="E17" s="29" t="str">
        <f>VLOOKUP(B17,'[1]Уч-ки СТ'!$B$8:$H$67,6,FALSE)</f>
        <v>ВАЗ 21041</v>
      </c>
      <c r="F17" s="29" t="str">
        <f>VLOOKUP(B17,'[1]Уч-ки СТ'!$B$8:$H$67,7,FALSE)</f>
        <v>А, С,Нов</v>
      </c>
      <c r="G17" s="30">
        <f>[1]Пен.1!AM31</f>
        <v>4925.6000000000158</v>
      </c>
      <c r="H17" s="30">
        <f>[1]Пен.2!R31</f>
        <v>269.8000000000024</v>
      </c>
      <c r="I17" s="31">
        <f t="shared" si="0"/>
        <v>1</v>
      </c>
      <c r="J17" s="31">
        <f t="shared" si="1"/>
        <v>1</v>
      </c>
      <c r="K17" s="31">
        <f t="shared" si="2"/>
        <v>1</v>
      </c>
      <c r="L17" s="30">
        <f t="shared" si="3"/>
        <v>4925.6000000000158</v>
      </c>
      <c r="M17" s="32">
        <f t="shared" si="4"/>
        <v>5195.4000000000178</v>
      </c>
      <c r="N17" s="22">
        <f t="shared" si="5"/>
        <v>10</v>
      </c>
      <c r="O17" s="33">
        <f t="shared" si="6"/>
        <v>55</v>
      </c>
      <c r="P17" s="34">
        <f t="shared" ca="1" si="7"/>
        <v>0</v>
      </c>
      <c r="Q17" s="35" t="str">
        <f ca="1">IF(P17=1,OFFSET(#REF!,,16-COLUMN(#REF!))," ")</f>
        <v xml:space="preserve"> </v>
      </c>
      <c r="R17" s="36" t="str">
        <f ca="1">IF(TYPE(Q17)=1,RANK(Q17,OFFSET(OFFSET(R17,8-ROW(R17),),,-1):OFFSET(OFFSET(R17,8-ROW(R17),),59,-1),-1),"")</f>
        <v/>
      </c>
      <c r="S17" s="37" t="str">
        <f t="shared" ca="1" si="8"/>
        <v xml:space="preserve"> </v>
      </c>
      <c r="T17" s="34">
        <f t="shared" ca="1" si="9"/>
        <v>0</v>
      </c>
      <c r="U17" s="35" t="str">
        <f t="shared" ca="1" si="10"/>
        <v xml:space="preserve"> </v>
      </c>
      <c r="V17" s="36" t="str">
        <f ca="1">IF(TYPE(U17)=1,RANK(U17,OFFSET(OFFSET(V17,8-ROW(V17),),,-1):OFFSET(OFFSET(V17,8-ROW(V17),),59,-1),-1),"")</f>
        <v/>
      </c>
      <c r="W17" s="37" t="str">
        <f t="shared" ca="1" si="11"/>
        <v xml:space="preserve"> </v>
      </c>
      <c r="X17" s="34">
        <f t="shared" ca="1" si="12"/>
        <v>0</v>
      </c>
      <c r="Y17" s="35" t="str">
        <f t="shared" ca="1" si="13"/>
        <v xml:space="preserve"> </v>
      </c>
      <c r="Z17" s="36" t="str">
        <f ca="1">IF(TYPE(Y17)=1,RANK(Y17,OFFSET(OFFSET(Z17,8-ROW(Z17),),,-1):OFFSET(OFFSET(Z17,8-ROW(Z17),),59,-1),-1),"")</f>
        <v/>
      </c>
      <c r="AA17" s="37" t="str">
        <f t="shared" ca="1" si="14"/>
        <v xml:space="preserve"> </v>
      </c>
      <c r="AB17" s="34">
        <f t="shared" ca="1" si="15"/>
        <v>0</v>
      </c>
      <c r="AC17" s="35" t="str">
        <f t="shared" ca="1" si="16"/>
        <v xml:space="preserve"> </v>
      </c>
      <c r="AD17" s="36"/>
      <c r="AE17" s="37"/>
      <c r="AF17" s="34"/>
      <c r="AG17" s="35"/>
      <c r="AH17" s="36"/>
      <c r="AI17" s="37"/>
      <c r="AJ17" s="34"/>
      <c r="AK17" s="35"/>
      <c r="AL17" s="36"/>
      <c r="AM17" s="37"/>
      <c r="AN17" s="34"/>
      <c r="AO17" s="35"/>
      <c r="AP17" s="36"/>
      <c r="AQ17" s="37"/>
      <c r="AR17" s="36">
        <v>3</v>
      </c>
      <c r="AS17" s="36">
        <v>1</v>
      </c>
      <c r="AT17" s="36">
        <v>1</v>
      </c>
    </row>
    <row r="18" spans="1:46" s="14" customFormat="1" ht="45" customHeight="1" x14ac:dyDescent="0.2">
      <c r="A18" s="25">
        <v>1</v>
      </c>
      <c r="B18" s="26">
        <f>'[1]Уч-ки СТ'!B13</f>
        <v>6</v>
      </c>
      <c r="C18" s="27" t="str">
        <f>VLOOKUP(B18,'[1]Уч-ки СТ'!$B$8:$H$67,2,FALSE)&amp;CHAR(10)&amp;VLOOKUP(B18,'[1]Уч-ки СТ'!$B$8:$H$67,4,FALSE)</f>
        <v>ЩЕГОЛЕВ Антон
МОТЫЛЕВ Михаил</v>
      </c>
      <c r="D18" s="28" t="str">
        <f>VLOOKUP(B18,'[1]Уч-ки СТ'!$B$8:$H$67,3,FALSE)&amp;CHAR(10)&amp;VLOOKUP(B18,'[1]Уч-ки СТ'!$B$8:$H$67,5,FALSE)</f>
        <v>СПб
СПб</v>
      </c>
      <c r="E18" s="29" t="str">
        <f>VLOOKUP(B18,'[1]Уч-ки СТ'!$B$8:$H$67,6,FALSE)</f>
        <v>BMW X1</v>
      </c>
      <c r="F18" s="29" t="str">
        <f>VLOOKUP(B18,'[1]Уч-ки СТ'!$B$8:$H$67,7,FALSE)</f>
        <v>А</v>
      </c>
      <c r="G18" s="30">
        <f>[1]Пен.1!AM13</f>
        <v>4929.2999999999993</v>
      </c>
      <c r="H18" s="30">
        <f>[1]Пен.2!R13</f>
        <v>296.59999999999917</v>
      </c>
      <c r="I18" s="31">
        <f t="shared" si="0"/>
        <v>1</v>
      </c>
      <c r="J18" s="31">
        <f t="shared" si="1"/>
        <v>1</v>
      </c>
      <c r="K18" s="31">
        <f t="shared" si="2"/>
        <v>1</v>
      </c>
      <c r="L18" s="30">
        <f t="shared" si="3"/>
        <v>4929.2999999999993</v>
      </c>
      <c r="M18" s="32">
        <f t="shared" si="4"/>
        <v>5225.8999999999987</v>
      </c>
      <c r="N18" s="22">
        <f t="shared" si="5"/>
        <v>11</v>
      </c>
      <c r="O18" s="33">
        <f t="shared" si="6"/>
        <v>52</v>
      </c>
      <c r="P18" s="34">
        <f t="shared" ca="1" si="7"/>
        <v>0</v>
      </c>
      <c r="Q18" s="35" t="str">
        <f ca="1">IF(P18=1,OFFSET(#REF!,,16-COLUMN(#REF!))," ")</f>
        <v xml:space="preserve"> </v>
      </c>
      <c r="R18" s="36" t="str">
        <f ca="1">IF(TYPE(Q18)=1,RANK(Q18,OFFSET(OFFSET(R18,8-ROW(R18),),,-1):OFFSET(OFFSET(R18,8-ROW(R18),),59,-1),-1),"")</f>
        <v/>
      </c>
      <c r="S18" s="37" t="str">
        <f t="shared" ca="1" si="8"/>
        <v xml:space="preserve"> </v>
      </c>
      <c r="T18" s="34">
        <f t="shared" ca="1" si="9"/>
        <v>0</v>
      </c>
      <c r="U18" s="35" t="str">
        <f t="shared" ca="1" si="10"/>
        <v xml:space="preserve"> </v>
      </c>
      <c r="V18" s="36" t="str">
        <f ca="1">IF(TYPE(U18)=1,RANK(U18,OFFSET(OFFSET(V18,8-ROW(V18),),,-1):OFFSET(OFFSET(V18,8-ROW(V18),),59,-1),-1),"")</f>
        <v/>
      </c>
      <c r="W18" s="37" t="str">
        <f t="shared" ca="1" si="11"/>
        <v xml:space="preserve"> </v>
      </c>
      <c r="X18" s="34">
        <f t="shared" ca="1" si="12"/>
        <v>0</v>
      </c>
      <c r="Y18" s="35" t="str">
        <f t="shared" ca="1" si="13"/>
        <v xml:space="preserve"> </v>
      </c>
      <c r="Z18" s="36" t="str">
        <f ca="1">IF(TYPE(Y18)=1,RANK(Y18,OFFSET(OFFSET(Z18,8-ROW(Z18),),,-1):OFFSET(OFFSET(Z18,8-ROW(Z18),),59,-1),-1),"")</f>
        <v/>
      </c>
      <c r="AA18" s="37" t="str">
        <f t="shared" ca="1" si="14"/>
        <v xml:space="preserve"> </v>
      </c>
      <c r="AB18" s="34">
        <f t="shared" ca="1" si="15"/>
        <v>0</v>
      </c>
      <c r="AC18" s="35" t="str">
        <f t="shared" ca="1" si="16"/>
        <v xml:space="preserve"> </v>
      </c>
      <c r="AD18" s="36"/>
      <c r="AE18" s="37"/>
      <c r="AF18" s="34"/>
      <c r="AG18" s="35"/>
      <c r="AH18" s="36"/>
      <c r="AI18" s="37"/>
      <c r="AJ18" s="34"/>
      <c r="AK18" s="35"/>
      <c r="AL18" s="36"/>
      <c r="AM18" s="37"/>
      <c r="AN18" s="34"/>
      <c r="AO18" s="35"/>
      <c r="AP18" s="36"/>
      <c r="AQ18" s="37"/>
      <c r="AR18" s="36"/>
      <c r="AS18" s="36"/>
      <c r="AT18" s="36"/>
    </row>
    <row r="19" spans="1:46" s="14" customFormat="1" ht="45" customHeight="1" x14ac:dyDescent="0.2">
      <c r="A19" s="25">
        <v>1</v>
      </c>
      <c r="B19" s="26">
        <f>'[1]Уч-ки СТ'!B16</f>
        <v>9</v>
      </c>
      <c r="C19" s="27" t="str">
        <f>VLOOKUP(B19,'[1]Уч-ки СТ'!$B$8:$H$67,2,FALSE)&amp;CHAR(10)&amp;VLOOKUP(B19,'[1]Уч-ки СТ'!$B$8:$H$67,4,FALSE)</f>
        <v>ЧЕРЕПАХИН Дмитрий
ЕРМАЛЬКОВ Виталий</v>
      </c>
      <c r="D19" s="28" t="str">
        <f>VLOOKUP(B19,'[1]Уч-ки СТ'!$B$8:$H$67,3,FALSE)&amp;CHAR(10)&amp;VLOOKUP(B19,'[1]Уч-ки СТ'!$B$8:$H$67,5,FALSE)</f>
        <v>СПб, Колпино
СПб, Колпино</v>
      </c>
      <c r="E19" s="29" t="str">
        <f>VLOOKUP(B19,'[1]Уч-ки СТ'!$B$8:$H$67,6,FALSE)</f>
        <v>ВАЗ 2106</v>
      </c>
      <c r="F19" s="29" t="str">
        <f>VLOOKUP(B19,'[1]Уч-ки СТ'!$B$8:$H$67,7,FALSE)</f>
        <v>А,Р</v>
      </c>
      <c r="G19" s="30">
        <f>[1]Пен.1!AM16</f>
        <v>3866.8099999999831</v>
      </c>
      <c r="H19" s="30">
        <f>[1]Пен.2!R16</f>
        <v>1624.0000000000023</v>
      </c>
      <c r="I19" s="31">
        <f t="shared" si="0"/>
        <v>1</v>
      </c>
      <c r="J19" s="31">
        <f t="shared" si="1"/>
        <v>1</v>
      </c>
      <c r="K19" s="31">
        <f t="shared" si="2"/>
        <v>1</v>
      </c>
      <c r="L19" s="30">
        <f t="shared" si="3"/>
        <v>3866.8099999999831</v>
      </c>
      <c r="M19" s="32">
        <f t="shared" si="4"/>
        <v>5490.8099999999849</v>
      </c>
      <c r="N19" s="22">
        <f t="shared" si="5"/>
        <v>12</v>
      </c>
      <c r="O19" s="33">
        <f t="shared" si="6"/>
        <v>49</v>
      </c>
      <c r="P19" s="34">
        <f t="shared" ca="1" si="7"/>
        <v>0</v>
      </c>
      <c r="Q19" s="35" t="str">
        <f ca="1">IF(P19=1,OFFSET(#REF!,,16-COLUMN(#REF!))," ")</f>
        <v xml:space="preserve"> </v>
      </c>
      <c r="R19" s="36" t="str">
        <f ca="1">IF(TYPE(Q19)=1,RANK(Q19,OFFSET(OFFSET(R19,8-ROW(R19),),,-1):OFFSET(OFFSET(R19,8-ROW(R19),),59,-1),-1),"")</f>
        <v/>
      </c>
      <c r="S19" s="37" t="str">
        <f t="shared" ca="1" si="8"/>
        <v xml:space="preserve"> </v>
      </c>
      <c r="T19" s="34">
        <f t="shared" ca="1" si="9"/>
        <v>0</v>
      </c>
      <c r="U19" s="35" t="str">
        <f t="shared" ca="1" si="10"/>
        <v xml:space="preserve"> </v>
      </c>
      <c r="V19" s="36" t="str">
        <f ca="1">IF(TYPE(U19)=1,RANK(U19,OFFSET(OFFSET(V19,8-ROW(V19),),,-1):OFFSET(OFFSET(V19,8-ROW(V19),),59,-1),-1),"")</f>
        <v/>
      </c>
      <c r="W19" s="37" t="str">
        <f t="shared" ca="1" si="11"/>
        <v xml:space="preserve"> </v>
      </c>
      <c r="X19" s="34">
        <f t="shared" ca="1" si="12"/>
        <v>0</v>
      </c>
      <c r="Y19" s="35" t="str">
        <f t="shared" ca="1" si="13"/>
        <v xml:space="preserve"> </v>
      </c>
      <c r="Z19" s="36" t="str">
        <f ca="1">IF(TYPE(Y19)=1,RANK(Y19,OFFSET(OFFSET(Z19,8-ROW(Z19),),,-1):OFFSET(OFFSET(Z19,8-ROW(Z19),),59,-1),-1),"")</f>
        <v/>
      </c>
      <c r="AA19" s="37" t="str">
        <f t="shared" ca="1" si="14"/>
        <v xml:space="preserve"> </v>
      </c>
      <c r="AB19" s="34">
        <f t="shared" ca="1" si="15"/>
        <v>0</v>
      </c>
      <c r="AC19" s="35" t="str">
        <f t="shared" ca="1" si="16"/>
        <v xml:space="preserve"> </v>
      </c>
      <c r="AD19" s="36"/>
      <c r="AE19" s="37"/>
      <c r="AF19" s="34"/>
      <c r="AG19" s="35"/>
      <c r="AH19" s="36"/>
      <c r="AI19" s="37"/>
      <c r="AJ19" s="34"/>
      <c r="AK19" s="35"/>
      <c r="AL19" s="36">
        <v>2</v>
      </c>
      <c r="AM19" s="37"/>
      <c r="AN19" s="34"/>
      <c r="AO19" s="35"/>
      <c r="AP19" s="36"/>
      <c r="AQ19" s="37"/>
      <c r="AR19" s="36"/>
      <c r="AS19" s="36"/>
      <c r="AT19" s="36"/>
    </row>
    <row r="20" spans="1:46" s="14" customFormat="1" ht="45" customHeight="1" x14ac:dyDescent="0.2">
      <c r="A20" s="25">
        <v>1</v>
      </c>
      <c r="B20" s="26">
        <f>'[1]Уч-ки СТ'!B11</f>
        <v>4</v>
      </c>
      <c r="C20" s="27" t="str">
        <f>VLOOKUP(B20,'[1]Уч-ки СТ'!$B$8:$H$67,2,FALSE)&amp;CHAR(10)&amp;VLOOKUP(B20,'[1]Уч-ки СТ'!$B$8:$H$67,4,FALSE)</f>
        <v>КАНАНАДЗЕ Сергей
КАНАНАДЗЕ Екатерина</v>
      </c>
      <c r="D20" s="28" t="str">
        <f>VLOOKUP(B20,'[1]Уч-ки СТ'!$B$8:$H$67,3,FALSE)&amp;CHAR(10)&amp;VLOOKUP(B20,'[1]Уч-ки СТ'!$B$8:$H$67,5,FALSE)</f>
        <v>Москва
Москва</v>
      </c>
      <c r="E20" s="29" t="str">
        <f>VLOOKUP(B20,'[1]Уч-ки СТ'!$B$8:$H$67,6,FALSE)</f>
        <v>Toyota Rav 4</v>
      </c>
      <c r="F20" s="29" t="str">
        <f>VLOOKUP(B20,'[1]Уч-ки СТ'!$B$8:$H$67,7,FALSE)</f>
        <v>А</v>
      </c>
      <c r="G20" s="30">
        <f>[1]Пен.1!AM11</f>
        <v>5549.2000000000089</v>
      </c>
      <c r="H20" s="30">
        <f>[1]Пен.2!R11</f>
        <v>287.99999999999915</v>
      </c>
      <c r="I20" s="31">
        <f t="shared" si="0"/>
        <v>1</v>
      </c>
      <c r="J20" s="31">
        <f t="shared" si="1"/>
        <v>1</v>
      </c>
      <c r="K20" s="31">
        <f t="shared" si="2"/>
        <v>1</v>
      </c>
      <c r="L20" s="30">
        <f t="shared" si="3"/>
        <v>5549.2000000000089</v>
      </c>
      <c r="M20" s="32">
        <f t="shared" si="4"/>
        <v>5837.200000000008</v>
      </c>
      <c r="N20" s="22">
        <f t="shared" si="5"/>
        <v>13</v>
      </c>
      <c r="O20" s="33">
        <f t="shared" si="6"/>
        <v>46</v>
      </c>
      <c r="P20" s="34">
        <f t="shared" ca="1" si="7"/>
        <v>0</v>
      </c>
      <c r="Q20" s="35" t="str">
        <f ca="1">IF(P20=1,OFFSET(#REF!,,16-COLUMN(#REF!))," ")</f>
        <v xml:space="preserve"> </v>
      </c>
      <c r="R20" s="36" t="str">
        <f ca="1">IF(TYPE(Q20)=1,RANK(Q20,OFFSET(OFFSET(R20,8-ROW(R20),),,-1):OFFSET(OFFSET(R20,8-ROW(R20),),59,-1),-1),"")</f>
        <v/>
      </c>
      <c r="S20" s="37" t="str">
        <f t="shared" ca="1" si="8"/>
        <v xml:space="preserve"> </v>
      </c>
      <c r="T20" s="34">
        <f t="shared" ca="1" si="9"/>
        <v>0</v>
      </c>
      <c r="U20" s="35" t="str">
        <f t="shared" ca="1" si="10"/>
        <v xml:space="preserve"> </v>
      </c>
      <c r="V20" s="36" t="str">
        <f ca="1">IF(TYPE(U20)=1,RANK(U20,OFFSET(OFFSET(V20,8-ROW(V20),),,-1):OFFSET(OFFSET(V20,8-ROW(V20),),59,-1),-1),"")</f>
        <v/>
      </c>
      <c r="W20" s="37" t="str">
        <f t="shared" ca="1" si="11"/>
        <v xml:space="preserve"> </v>
      </c>
      <c r="X20" s="34">
        <f t="shared" ca="1" si="12"/>
        <v>0</v>
      </c>
      <c r="Y20" s="35" t="str">
        <f t="shared" ca="1" si="13"/>
        <v xml:space="preserve"> </v>
      </c>
      <c r="Z20" s="36" t="str">
        <f ca="1">IF(TYPE(Y20)=1,RANK(Y20,OFFSET(OFFSET(Z20,8-ROW(Z20),),,-1):OFFSET(OFFSET(Z20,8-ROW(Z20),),59,-1),-1),"")</f>
        <v/>
      </c>
      <c r="AA20" s="37" t="str">
        <f t="shared" ca="1" si="14"/>
        <v xml:space="preserve"> </v>
      </c>
      <c r="AB20" s="34">
        <f t="shared" ca="1" si="15"/>
        <v>0</v>
      </c>
      <c r="AC20" s="35" t="str">
        <f t="shared" ca="1" si="16"/>
        <v xml:space="preserve"> </v>
      </c>
      <c r="AD20" s="36"/>
      <c r="AE20" s="37"/>
      <c r="AF20" s="34"/>
      <c r="AG20" s="35"/>
      <c r="AH20" s="36"/>
      <c r="AI20" s="37"/>
      <c r="AJ20" s="34"/>
      <c r="AK20" s="35"/>
      <c r="AL20" s="36"/>
      <c r="AM20" s="37"/>
      <c r="AN20" s="34"/>
      <c r="AO20" s="35"/>
      <c r="AP20" s="36"/>
      <c r="AQ20" s="37"/>
      <c r="AR20" s="36"/>
      <c r="AS20" s="36"/>
      <c r="AT20" s="36"/>
    </row>
    <row r="21" spans="1:46" s="14" customFormat="1" ht="45" customHeight="1" x14ac:dyDescent="0.2">
      <c r="A21" s="25">
        <v>1</v>
      </c>
      <c r="B21" s="26">
        <f>'[1]Уч-ки СТ'!B27</f>
        <v>20</v>
      </c>
      <c r="C21" s="27" t="str">
        <f>VLOOKUP(B21,'[1]Уч-ки СТ'!$B$8:$H$67,2,FALSE)&amp;CHAR(10)&amp;VLOOKUP(B21,'[1]Уч-ки СТ'!$B$8:$H$67,4,FALSE)</f>
        <v>БУТИНА Юлия
ПЕТРОВА Елена</v>
      </c>
      <c r="D21" s="28" t="str">
        <f>VLOOKUP(B21,'[1]Уч-ки СТ'!$B$8:$H$67,3,FALSE)&amp;CHAR(10)&amp;VLOOKUP(B21,'[1]Уч-ки СТ'!$B$8:$H$67,5,FALSE)</f>
        <v>СПб
СПб</v>
      </c>
      <c r="E21" s="29" t="str">
        <f>VLOOKUP(B21,'[1]Уч-ки СТ'!$B$8:$H$67,6,FALSE)</f>
        <v>VW Polo</v>
      </c>
      <c r="F21" s="29" t="str">
        <f>VLOOKUP(B21,'[1]Уч-ки СТ'!$B$8:$H$67,7,FALSE)</f>
        <v>А,С,Лд</v>
      </c>
      <c r="G21" s="30">
        <f>[1]Пен.1!AM27</f>
        <v>5567.6000000000058</v>
      </c>
      <c r="H21" s="30">
        <f>[1]Пен.2!R27</f>
        <v>1147.400000000001</v>
      </c>
      <c r="I21" s="31">
        <f t="shared" si="0"/>
        <v>1</v>
      </c>
      <c r="J21" s="31">
        <f t="shared" si="1"/>
        <v>1</v>
      </c>
      <c r="K21" s="31">
        <f t="shared" si="2"/>
        <v>1</v>
      </c>
      <c r="L21" s="30">
        <f t="shared" si="3"/>
        <v>5567.6000000000058</v>
      </c>
      <c r="M21" s="32">
        <f t="shared" si="4"/>
        <v>6715.0000000000073</v>
      </c>
      <c r="N21" s="22">
        <f t="shared" si="5"/>
        <v>14</v>
      </c>
      <c r="O21" s="33">
        <f t="shared" si="6"/>
        <v>43</v>
      </c>
      <c r="P21" s="34">
        <f t="shared" ca="1" si="7"/>
        <v>0</v>
      </c>
      <c r="Q21" s="35" t="str">
        <f ca="1">IF(P21=1,OFFSET(#REF!,,16-COLUMN(#REF!))," ")</f>
        <v xml:space="preserve"> </v>
      </c>
      <c r="R21" s="36" t="str">
        <f ca="1">IF(TYPE(Q21)=1,RANK(Q21,OFFSET(OFFSET(R21,8-ROW(R21),),,-1):OFFSET(OFFSET(R21,8-ROW(R21),),59,-1),-1),"")</f>
        <v/>
      </c>
      <c r="S21" s="37" t="str">
        <f t="shared" ca="1" si="8"/>
        <v xml:space="preserve"> </v>
      </c>
      <c r="T21" s="34">
        <f t="shared" ca="1" si="9"/>
        <v>0</v>
      </c>
      <c r="U21" s="35" t="str">
        <f t="shared" ca="1" si="10"/>
        <v xml:space="preserve"> </v>
      </c>
      <c r="V21" s="36" t="str">
        <f ca="1">IF(TYPE(U21)=1,RANK(U21,OFFSET(OFFSET(V21,8-ROW(V21),),,-1):OFFSET(OFFSET(V21,8-ROW(V21),),59,-1),-1),"")</f>
        <v/>
      </c>
      <c r="W21" s="37" t="str">
        <f t="shared" ca="1" si="11"/>
        <v xml:space="preserve"> </v>
      </c>
      <c r="X21" s="34">
        <f t="shared" ca="1" si="12"/>
        <v>0</v>
      </c>
      <c r="Y21" s="35" t="str">
        <f t="shared" ca="1" si="13"/>
        <v xml:space="preserve"> </v>
      </c>
      <c r="Z21" s="36" t="str">
        <f ca="1">IF(TYPE(Y21)=1,RANK(Y21,OFFSET(OFFSET(Z21,8-ROW(Z21),),,-1):OFFSET(OFFSET(Z21,8-ROW(Z21),),59,-1),-1),"")</f>
        <v/>
      </c>
      <c r="AA21" s="37" t="str">
        <f t="shared" ca="1" si="14"/>
        <v xml:space="preserve"> </v>
      </c>
      <c r="AB21" s="34">
        <f t="shared" ca="1" si="15"/>
        <v>0</v>
      </c>
      <c r="AC21" s="35" t="str">
        <f t="shared" ca="1" si="16"/>
        <v xml:space="preserve"> </v>
      </c>
      <c r="AD21" s="36"/>
      <c r="AE21" s="37"/>
      <c r="AF21" s="34"/>
      <c r="AG21" s="35"/>
      <c r="AH21" s="36">
        <v>1</v>
      </c>
      <c r="AI21" s="37"/>
      <c r="AJ21" s="34"/>
      <c r="AK21" s="35"/>
      <c r="AL21" s="36"/>
      <c r="AM21" s="37"/>
      <c r="AN21" s="34"/>
      <c r="AO21" s="35"/>
      <c r="AP21" s="36"/>
      <c r="AQ21" s="37"/>
      <c r="AR21" s="36"/>
      <c r="AS21" s="36"/>
      <c r="AT21" s="36">
        <v>2</v>
      </c>
    </row>
    <row r="22" spans="1:46" s="14" customFormat="1" ht="45" customHeight="1" x14ac:dyDescent="0.2">
      <c r="A22" s="25">
        <v>1</v>
      </c>
      <c r="B22" s="26">
        <f>'[1]Уч-ки СТ'!B26</f>
        <v>19</v>
      </c>
      <c r="C22" s="27" t="str">
        <f>VLOOKUP(B22,'[1]Уч-ки СТ'!$B$8:$H$67,2,FALSE)&amp;CHAR(10)&amp;VLOOKUP(B22,'[1]Уч-ки СТ'!$B$8:$H$67,4,FALSE)</f>
        <v>КИЦ Иван
АНТОНОВ Артемий</v>
      </c>
      <c r="D22" s="28" t="str">
        <f>VLOOKUP(B22,'[1]Уч-ки СТ'!$B$8:$H$67,3,FALSE)&amp;CHAR(10)&amp;VLOOKUP(B22,'[1]Уч-ки СТ'!$B$8:$H$67,5,FALSE)</f>
        <v>Липецк
СПб</v>
      </c>
      <c r="E22" s="29" t="str">
        <f>VLOOKUP(B22,'[1]Уч-ки СТ'!$B$8:$H$67,6,FALSE)</f>
        <v>ВАЗ 2114</v>
      </c>
      <c r="F22" s="29" t="str">
        <f>VLOOKUP(B22,'[1]Уч-ки СТ'!$B$8:$H$67,7,FALSE)</f>
        <v>А, С,Нов</v>
      </c>
      <c r="G22" s="30">
        <f>[1]Пен.1!AM26</f>
        <v>5580.2999999999965</v>
      </c>
      <c r="H22" s="30">
        <f>[1]Пен.2!R26</f>
        <v>1808.1000000000004</v>
      </c>
      <c r="I22" s="31">
        <f t="shared" si="0"/>
        <v>1</v>
      </c>
      <c r="J22" s="31">
        <f t="shared" si="1"/>
        <v>1</v>
      </c>
      <c r="K22" s="31">
        <f t="shared" si="2"/>
        <v>1</v>
      </c>
      <c r="L22" s="30">
        <f t="shared" si="3"/>
        <v>5580.2999999999965</v>
      </c>
      <c r="M22" s="32">
        <f t="shared" si="4"/>
        <v>7388.3999999999969</v>
      </c>
      <c r="N22" s="22">
        <f t="shared" si="5"/>
        <v>15</v>
      </c>
      <c r="O22" s="33">
        <f t="shared" si="6"/>
        <v>40</v>
      </c>
      <c r="P22" s="34">
        <f t="shared" ca="1" si="7"/>
        <v>0</v>
      </c>
      <c r="Q22" s="35" t="str">
        <f ca="1">IF(P22=1,OFFSET(#REF!,,16-COLUMN(#REF!))," ")</f>
        <v xml:space="preserve"> </v>
      </c>
      <c r="R22" s="36" t="str">
        <f ca="1">IF(TYPE(Q22)=1,RANK(Q22,OFFSET(OFFSET(R22,8-ROW(R22),),,-1):OFFSET(OFFSET(R22,8-ROW(R22),),59,-1),-1),"")</f>
        <v/>
      </c>
      <c r="S22" s="37" t="str">
        <f t="shared" ca="1" si="8"/>
        <v xml:space="preserve"> </v>
      </c>
      <c r="T22" s="34">
        <f t="shared" ca="1" si="9"/>
        <v>0</v>
      </c>
      <c r="U22" s="35" t="str">
        <f t="shared" ca="1" si="10"/>
        <v xml:space="preserve"> </v>
      </c>
      <c r="V22" s="36" t="str">
        <f ca="1">IF(TYPE(U22)=1,RANK(U22,OFFSET(OFFSET(V22,8-ROW(V22),),,-1):OFFSET(OFFSET(V22,8-ROW(V22),),59,-1),-1),"")</f>
        <v/>
      </c>
      <c r="W22" s="37" t="str">
        <f t="shared" ca="1" si="11"/>
        <v xml:space="preserve"> </v>
      </c>
      <c r="X22" s="34">
        <f t="shared" ca="1" si="12"/>
        <v>0</v>
      </c>
      <c r="Y22" s="35" t="str">
        <f t="shared" ca="1" si="13"/>
        <v xml:space="preserve"> </v>
      </c>
      <c r="Z22" s="36" t="str">
        <f ca="1">IF(TYPE(Y22)=1,RANK(Y22,OFFSET(OFFSET(Z22,8-ROW(Z22),),,-1):OFFSET(OFFSET(Z22,8-ROW(Z22),),59,-1),-1),"")</f>
        <v/>
      </c>
      <c r="AA22" s="37" t="str">
        <f t="shared" ca="1" si="14"/>
        <v xml:space="preserve"> </v>
      </c>
      <c r="AB22" s="34">
        <f t="shared" ca="1" si="15"/>
        <v>0</v>
      </c>
      <c r="AC22" s="35" t="str">
        <f t="shared" ca="1" si="16"/>
        <v xml:space="preserve"> </v>
      </c>
      <c r="AD22" s="36"/>
      <c r="AE22" s="37"/>
      <c r="AF22" s="34"/>
      <c r="AG22" s="35"/>
      <c r="AH22" s="36"/>
      <c r="AI22" s="37"/>
      <c r="AJ22" s="34"/>
      <c r="AK22" s="35"/>
      <c r="AL22" s="36"/>
      <c r="AM22" s="37"/>
      <c r="AN22" s="34"/>
      <c r="AO22" s="35"/>
      <c r="AP22" s="36"/>
      <c r="AQ22" s="37"/>
      <c r="AR22" s="36">
        <v>4</v>
      </c>
      <c r="AS22" s="36">
        <v>2</v>
      </c>
      <c r="AT22" s="36">
        <v>3</v>
      </c>
    </row>
    <row r="23" spans="1:46" s="14" customFormat="1" ht="45" customHeight="1" x14ac:dyDescent="0.2">
      <c r="A23" s="25">
        <v>1</v>
      </c>
      <c r="B23" s="26">
        <f>'[1]Уч-ки СТ'!B23</f>
        <v>16</v>
      </c>
      <c r="C23" s="27" t="str">
        <f>VLOOKUP(B23,'[1]Уч-ки СТ'!$B$8:$H$67,2,FALSE)&amp;CHAR(10)&amp;VLOOKUP(B23,'[1]Уч-ки СТ'!$B$8:$H$67,4,FALSE)</f>
        <v>БЕРКУТОВ Юрий
ЧЕРНОМОРОВА Кристина</v>
      </c>
      <c r="D23" s="28" t="str">
        <f>VLOOKUP(B23,'[1]Уч-ки СТ'!$B$8:$H$67,3,FALSE)&amp;CHAR(10)&amp;VLOOKUP(B23,'[1]Уч-ки СТ'!$B$8:$H$67,5,FALSE)</f>
        <v>СПб
СПб</v>
      </c>
      <c r="E23" s="29" t="str">
        <f>VLOOKUP(B23,'[1]Уч-ки СТ'!$B$8:$H$67,6,FALSE)</f>
        <v>Skoda Roomster</v>
      </c>
      <c r="F23" s="29" t="str">
        <f>VLOOKUP(B23,'[1]Уч-ки СТ'!$B$8:$H$67,7,FALSE)</f>
        <v>А,Н</v>
      </c>
      <c r="G23" s="30">
        <f>[1]Пен.1!AM23</f>
        <v>5326.8999999999942</v>
      </c>
      <c r="H23" s="30">
        <f>[1]Пен.2!R23</f>
        <v>2227.9999999999986</v>
      </c>
      <c r="I23" s="31">
        <f t="shared" si="0"/>
        <v>1</v>
      </c>
      <c r="J23" s="31">
        <f t="shared" si="1"/>
        <v>1</v>
      </c>
      <c r="K23" s="31">
        <f t="shared" si="2"/>
        <v>1</v>
      </c>
      <c r="L23" s="30">
        <f t="shared" si="3"/>
        <v>5326.8999999999942</v>
      </c>
      <c r="M23" s="32">
        <f t="shared" si="4"/>
        <v>7554.8999999999924</v>
      </c>
      <c r="N23" s="22">
        <f t="shared" si="5"/>
        <v>16</v>
      </c>
      <c r="O23" s="33">
        <f t="shared" si="6"/>
        <v>37</v>
      </c>
      <c r="P23" s="34">
        <f t="shared" ca="1" si="7"/>
        <v>0</v>
      </c>
      <c r="Q23" s="35" t="str">
        <f ca="1">IF(P23=1,OFFSET(#REF!,,16-COLUMN(#REF!))," ")</f>
        <v xml:space="preserve"> </v>
      </c>
      <c r="R23" s="36" t="str">
        <f ca="1">IF(TYPE(Q23)=1,RANK(Q23,OFFSET(OFFSET(R23,8-ROW(R23),),,-1):OFFSET(OFFSET(R23,8-ROW(R23),),59,-1),-1),"")</f>
        <v/>
      </c>
      <c r="S23" s="37" t="str">
        <f t="shared" ca="1" si="8"/>
        <v xml:space="preserve"> </v>
      </c>
      <c r="T23" s="34">
        <f t="shared" ca="1" si="9"/>
        <v>0</v>
      </c>
      <c r="U23" s="35" t="str">
        <f t="shared" ca="1" si="10"/>
        <v xml:space="preserve"> </v>
      </c>
      <c r="V23" s="36" t="str">
        <f ca="1">IF(TYPE(U23)=1,RANK(U23,OFFSET(OFFSET(V23,8-ROW(V23),),,-1):OFFSET(OFFSET(V23,8-ROW(V23),),59,-1),-1),"")</f>
        <v/>
      </c>
      <c r="W23" s="37" t="str">
        <f t="shared" ca="1" si="11"/>
        <v xml:space="preserve"> </v>
      </c>
      <c r="X23" s="34">
        <f t="shared" ca="1" si="12"/>
        <v>0</v>
      </c>
      <c r="Y23" s="35" t="str">
        <f t="shared" ca="1" si="13"/>
        <v xml:space="preserve"> </v>
      </c>
      <c r="Z23" s="36" t="str">
        <f ca="1">IF(TYPE(Y23)=1,RANK(Y23,OFFSET(OFFSET(Z23,8-ROW(Z23),),,-1):OFFSET(OFFSET(Z23,8-ROW(Z23),),59,-1),-1),"")</f>
        <v/>
      </c>
      <c r="AA23" s="37" t="str">
        <f t="shared" ca="1" si="14"/>
        <v xml:space="preserve"> </v>
      </c>
      <c r="AB23" s="34">
        <f t="shared" ca="1" si="15"/>
        <v>0</v>
      </c>
      <c r="AC23" s="35" t="str">
        <f t="shared" ca="1" si="16"/>
        <v xml:space="preserve"> </v>
      </c>
      <c r="AD23" s="36"/>
      <c r="AE23" s="37"/>
      <c r="AF23" s="34"/>
      <c r="AG23" s="35"/>
      <c r="AH23" s="36"/>
      <c r="AI23" s="37"/>
      <c r="AJ23" s="34"/>
      <c r="AK23" s="35"/>
      <c r="AL23" s="36"/>
      <c r="AM23" s="37"/>
      <c r="AN23" s="34"/>
      <c r="AO23" s="35"/>
      <c r="AP23" s="36"/>
      <c r="AQ23" s="37"/>
      <c r="AR23" s="36">
        <v>5</v>
      </c>
      <c r="AS23" s="36"/>
      <c r="AT23" s="36"/>
    </row>
    <row r="24" spans="1:46" s="14" customFormat="1" ht="45" customHeight="1" x14ac:dyDescent="0.2">
      <c r="A24" s="25">
        <v>1</v>
      </c>
      <c r="B24" s="26">
        <f>'[1]Уч-ки СТ'!B22</f>
        <v>15</v>
      </c>
      <c r="C24" s="27" t="str">
        <f>VLOOKUP(B24,'[1]Уч-ки СТ'!$B$8:$H$67,2,FALSE)&amp;CHAR(10)&amp;VLOOKUP(B24,'[1]Уч-ки СТ'!$B$8:$H$67,4,FALSE)</f>
        <v>ЛЕБЕДЬКО Дмитрий
ЛЕПА Виктория</v>
      </c>
      <c r="D24" s="28" t="str">
        <f>VLOOKUP(B24,'[1]Уч-ки СТ'!$B$8:$H$67,3,FALSE)&amp;CHAR(10)&amp;VLOOKUP(B24,'[1]Уч-ки СТ'!$B$8:$H$67,5,FALSE)</f>
        <v>СПб
СПб</v>
      </c>
      <c r="E24" s="29" t="str">
        <f>VLOOKUP(B24,'[1]Уч-ки СТ'!$B$8:$H$67,6,FALSE)</f>
        <v>ВАЗ 11183</v>
      </c>
      <c r="F24" s="29" t="str">
        <f>VLOOKUP(B24,'[1]Уч-ки СТ'!$B$8:$H$67,7,FALSE)</f>
        <v>А</v>
      </c>
      <c r="G24" s="30">
        <f>[1]Пен.1!AM22</f>
        <v>6344.1000000000131</v>
      </c>
      <c r="H24" s="30">
        <f>[1]Пен.2!R22</f>
        <v>1256.4000000000005</v>
      </c>
      <c r="I24" s="31">
        <f t="shared" si="0"/>
        <v>1</v>
      </c>
      <c r="J24" s="31">
        <f t="shared" si="1"/>
        <v>1</v>
      </c>
      <c r="K24" s="31">
        <f t="shared" si="2"/>
        <v>1</v>
      </c>
      <c r="L24" s="30">
        <f t="shared" si="3"/>
        <v>6344.1000000000131</v>
      </c>
      <c r="M24" s="32">
        <f t="shared" si="4"/>
        <v>7600.5000000000136</v>
      </c>
      <c r="N24" s="22">
        <f t="shared" si="5"/>
        <v>17</v>
      </c>
      <c r="O24" s="33">
        <f t="shared" si="6"/>
        <v>35</v>
      </c>
      <c r="P24" s="34">
        <f t="shared" ca="1" si="7"/>
        <v>0</v>
      </c>
      <c r="Q24" s="35" t="str">
        <f ca="1">IF(P24=1,OFFSET(#REF!,,16-COLUMN(#REF!))," ")</f>
        <v xml:space="preserve"> </v>
      </c>
      <c r="R24" s="36" t="str">
        <f ca="1">IF(TYPE(Q24)=1,RANK(Q24,OFFSET(OFFSET(R24,8-ROW(R24),),,-1):OFFSET(OFFSET(R24,8-ROW(R24),),59,-1),-1),"")</f>
        <v/>
      </c>
      <c r="S24" s="37" t="str">
        <f t="shared" ca="1" si="8"/>
        <v xml:space="preserve"> </v>
      </c>
      <c r="T24" s="34">
        <f t="shared" ca="1" si="9"/>
        <v>0</v>
      </c>
      <c r="U24" s="35" t="str">
        <f t="shared" ca="1" si="10"/>
        <v xml:space="preserve"> </v>
      </c>
      <c r="V24" s="36" t="str">
        <f ca="1">IF(TYPE(U24)=1,RANK(U24,OFFSET(OFFSET(V24,8-ROW(V24),),,-1):OFFSET(OFFSET(V24,8-ROW(V24),),59,-1),-1),"")</f>
        <v/>
      </c>
      <c r="W24" s="37" t="str">
        <f t="shared" ca="1" si="11"/>
        <v xml:space="preserve"> </v>
      </c>
      <c r="X24" s="34">
        <f t="shared" ca="1" si="12"/>
        <v>0</v>
      </c>
      <c r="Y24" s="35" t="str">
        <f t="shared" ca="1" si="13"/>
        <v xml:space="preserve"> </v>
      </c>
      <c r="Z24" s="36" t="str">
        <f ca="1">IF(TYPE(Y24)=1,RANK(Y24,OFFSET(OFFSET(Z24,8-ROW(Z24),),,-1):OFFSET(OFFSET(Z24,8-ROW(Z24),),59,-1),-1),"")</f>
        <v/>
      </c>
      <c r="AA24" s="37" t="str">
        <f t="shared" ca="1" si="14"/>
        <v xml:space="preserve"> </v>
      </c>
      <c r="AB24" s="34">
        <f t="shared" ca="1" si="15"/>
        <v>0</v>
      </c>
      <c r="AC24" s="35" t="str">
        <f t="shared" ca="1" si="16"/>
        <v xml:space="preserve"> </v>
      </c>
      <c r="AD24" s="36"/>
      <c r="AE24" s="37"/>
      <c r="AF24" s="34"/>
      <c r="AG24" s="35"/>
      <c r="AH24" s="36"/>
      <c r="AI24" s="37"/>
      <c r="AJ24" s="34"/>
      <c r="AK24" s="35"/>
      <c r="AL24" s="36"/>
      <c r="AM24" s="37"/>
      <c r="AN24" s="34"/>
      <c r="AO24" s="35"/>
      <c r="AP24" s="36"/>
      <c r="AQ24" s="37"/>
      <c r="AR24" s="36"/>
      <c r="AS24" s="36"/>
      <c r="AT24" s="36"/>
    </row>
    <row r="25" spans="1:46" s="14" customFormat="1" ht="45" customHeight="1" x14ac:dyDescent="0.2">
      <c r="A25" s="25">
        <v>1</v>
      </c>
      <c r="B25" s="26">
        <f>'[1]Уч-ки СТ'!B12</f>
        <v>5</v>
      </c>
      <c r="C25" s="27" t="str">
        <f>VLOOKUP(B25,'[1]Уч-ки СТ'!$B$8:$H$67,2,FALSE)&amp;CHAR(10)&amp;VLOOKUP(B25,'[1]Уч-ки СТ'!$B$8:$H$67,4,FALSE)</f>
        <v>РОГАНОВА Марина
САВКО Елизавета</v>
      </c>
      <c r="D25" s="28" t="str">
        <f>VLOOKUP(B25,'[1]Уч-ки СТ'!$B$8:$H$67,3,FALSE)&amp;CHAR(10)&amp;VLOOKUP(B25,'[1]Уч-ки СТ'!$B$8:$H$67,5,FALSE)</f>
        <v>СПб
СПб</v>
      </c>
      <c r="E25" s="29" t="str">
        <f>VLOOKUP(B25,'[1]Уч-ки СТ'!$B$8:$H$67,6,FALSE)</f>
        <v>BMW 325</v>
      </c>
      <c r="F25" s="29" t="str">
        <f>VLOOKUP(B25,'[1]Уч-ки СТ'!$B$8:$H$67,7,FALSE)</f>
        <v>А, Лд</v>
      </c>
      <c r="G25" s="30">
        <f>[1]Пен.1!AM12</f>
        <v>6845.99999999999</v>
      </c>
      <c r="H25" s="30">
        <f>[1]Пен.2!R12</f>
        <v>986.79999999999825</v>
      </c>
      <c r="I25" s="31">
        <f t="shared" si="0"/>
        <v>1</v>
      </c>
      <c r="J25" s="31">
        <f t="shared" si="1"/>
        <v>1</v>
      </c>
      <c r="K25" s="31">
        <f t="shared" si="2"/>
        <v>1</v>
      </c>
      <c r="L25" s="30">
        <f t="shared" si="3"/>
        <v>6845.99999999999</v>
      </c>
      <c r="M25" s="32">
        <f t="shared" si="4"/>
        <v>7832.7999999999884</v>
      </c>
      <c r="N25" s="22">
        <f t="shared" si="5"/>
        <v>18</v>
      </c>
      <c r="O25" s="33">
        <f t="shared" si="6"/>
        <v>32</v>
      </c>
      <c r="P25" s="34">
        <f t="shared" ca="1" si="7"/>
        <v>0</v>
      </c>
      <c r="Q25" s="35" t="str">
        <f ca="1">IF(P25=1,OFFSET(#REF!,,16-COLUMN(#REF!))," ")</f>
        <v xml:space="preserve"> </v>
      </c>
      <c r="R25" s="36" t="str">
        <f ca="1">IF(TYPE(Q25)=1,RANK(Q25,OFFSET(OFFSET(R25,8-ROW(R25),),,-1):OFFSET(OFFSET(R25,8-ROW(R25),),59,-1),-1),"")</f>
        <v/>
      </c>
      <c r="S25" s="37" t="str">
        <f t="shared" ca="1" si="8"/>
        <v xml:space="preserve"> </v>
      </c>
      <c r="T25" s="34">
        <f t="shared" ca="1" si="9"/>
        <v>0</v>
      </c>
      <c r="U25" s="35" t="str">
        <f t="shared" ca="1" si="10"/>
        <v xml:space="preserve"> </v>
      </c>
      <c r="V25" s="36" t="str">
        <f ca="1">IF(TYPE(U25)=1,RANK(U25,OFFSET(OFFSET(V25,8-ROW(V25),),,-1):OFFSET(OFFSET(V25,8-ROW(V25),),59,-1),-1),"")</f>
        <v/>
      </c>
      <c r="W25" s="37" t="str">
        <f t="shared" ca="1" si="11"/>
        <v xml:space="preserve"> </v>
      </c>
      <c r="X25" s="34">
        <f t="shared" ca="1" si="12"/>
        <v>0</v>
      </c>
      <c r="Y25" s="35" t="str">
        <f t="shared" ca="1" si="13"/>
        <v xml:space="preserve"> </v>
      </c>
      <c r="Z25" s="36" t="str">
        <f ca="1">IF(TYPE(Y25)=1,RANK(Y25,OFFSET(OFFSET(Z25,8-ROW(Z25),),,-1):OFFSET(OFFSET(Z25,8-ROW(Z25),),59,-1),-1),"")</f>
        <v/>
      </c>
      <c r="AA25" s="37" t="str">
        <f t="shared" ca="1" si="14"/>
        <v xml:space="preserve"> </v>
      </c>
      <c r="AB25" s="34">
        <f t="shared" ca="1" si="15"/>
        <v>0</v>
      </c>
      <c r="AC25" s="35" t="str">
        <f t="shared" ca="1" si="16"/>
        <v xml:space="preserve"> </v>
      </c>
      <c r="AD25" s="36"/>
      <c r="AE25" s="37"/>
      <c r="AF25" s="34"/>
      <c r="AG25" s="35"/>
      <c r="AH25" s="36">
        <v>2</v>
      </c>
      <c r="AI25" s="37"/>
      <c r="AJ25" s="34"/>
      <c r="AK25" s="35"/>
      <c r="AL25" s="36"/>
      <c r="AM25" s="37"/>
      <c r="AN25" s="34"/>
      <c r="AO25" s="35"/>
      <c r="AP25" s="36"/>
      <c r="AQ25" s="37"/>
      <c r="AR25" s="36"/>
      <c r="AS25" s="36"/>
      <c r="AT25" s="36"/>
    </row>
    <row r="26" spans="1:46" s="14" customFormat="1" ht="45" customHeight="1" x14ac:dyDescent="0.2">
      <c r="A26" s="25">
        <v>1</v>
      </c>
      <c r="B26" s="26">
        <f>'[1]Уч-ки СТ'!B33</f>
        <v>26</v>
      </c>
      <c r="C26" s="27" t="str">
        <f>VLOOKUP(B26,'[1]Уч-ки СТ'!$B$8:$H$67,2,FALSE)&amp;CHAR(10)&amp;VLOOKUP(B26,'[1]Уч-ки СТ'!$B$8:$H$67,4,FALSE)</f>
        <v>ВОЛКОВА Евгения
АВЕРИН Михаил</v>
      </c>
      <c r="D26" s="28" t="str">
        <f>VLOOKUP(B26,'[1]Уч-ки СТ'!$B$8:$H$67,3,FALSE)&amp;CHAR(10)&amp;VLOOKUP(B26,'[1]Уч-ки СТ'!$B$8:$H$67,5,FALSE)</f>
        <v>СПб
СПб</v>
      </c>
      <c r="E26" s="29" t="str">
        <f>VLOOKUP(B26,'[1]Уч-ки СТ'!$B$8:$H$67,6,FALSE)</f>
        <v>Honda Civic</v>
      </c>
      <c r="F26" s="29" t="str">
        <f>VLOOKUP(B26,'[1]Уч-ки СТ'!$B$8:$H$67,7,FALSE)</f>
        <v>А, С</v>
      </c>
      <c r="G26" s="30">
        <f>[1]Пен.1!AM33</f>
        <v>7735.9999999999982</v>
      </c>
      <c r="H26" s="30">
        <f>[1]Пен.2!R33</f>
        <v>408.70000000000033</v>
      </c>
      <c r="I26" s="31">
        <f t="shared" si="0"/>
        <v>1</v>
      </c>
      <c r="J26" s="31">
        <f t="shared" si="1"/>
        <v>1</v>
      </c>
      <c r="K26" s="31">
        <f t="shared" si="2"/>
        <v>1</v>
      </c>
      <c r="L26" s="30">
        <f t="shared" si="3"/>
        <v>7735.9999999999982</v>
      </c>
      <c r="M26" s="32">
        <f t="shared" si="4"/>
        <v>8144.6999999999989</v>
      </c>
      <c r="N26" s="22">
        <f t="shared" si="5"/>
        <v>19</v>
      </c>
      <c r="O26" s="33">
        <f t="shared" si="6"/>
        <v>30</v>
      </c>
      <c r="P26" s="34">
        <f t="shared" ca="1" si="7"/>
        <v>0</v>
      </c>
      <c r="Q26" s="35" t="str">
        <f ca="1">IF(P26=1,OFFSET(#REF!,,16-COLUMN(#REF!))," ")</f>
        <v xml:space="preserve"> </v>
      </c>
      <c r="R26" s="36" t="str">
        <f ca="1">IF(TYPE(Q26)=1,RANK(Q26,OFFSET(OFFSET(R26,8-ROW(R26),),,-1):OFFSET(OFFSET(R26,8-ROW(R26),),59,-1),-1),"")</f>
        <v/>
      </c>
      <c r="S26" s="37" t="str">
        <f t="shared" ca="1" si="8"/>
        <v xml:space="preserve"> </v>
      </c>
      <c r="T26" s="34">
        <f t="shared" ca="1" si="9"/>
        <v>0</v>
      </c>
      <c r="U26" s="35" t="str">
        <f t="shared" ca="1" si="10"/>
        <v xml:space="preserve"> </v>
      </c>
      <c r="V26" s="36" t="str">
        <f ca="1">IF(TYPE(U26)=1,RANK(U26,OFFSET(OFFSET(V26,8-ROW(V26),),,-1):OFFSET(OFFSET(V26,8-ROW(V26),),59,-1),-1),"")</f>
        <v/>
      </c>
      <c r="W26" s="37" t="str">
        <f t="shared" ca="1" si="11"/>
        <v xml:space="preserve"> </v>
      </c>
      <c r="X26" s="34">
        <f t="shared" ca="1" si="12"/>
        <v>0</v>
      </c>
      <c r="Y26" s="35" t="str">
        <f t="shared" ca="1" si="13"/>
        <v xml:space="preserve"> </v>
      </c>
      <c r="Z26" s="36" t="str">
        <f ca="1">IF(TYPE(Y26)=1,RANK(Y26,OFFSET(OFFSET(Z26,8-ROW(Z26),),,-1):OFFSET(OFFSET(Z26,8-ROW(Z26),),59,-1),-1),"")</f>
        <v/>
      </c>
      <c r="AA26" s="37" t="str">
        <f t="shared" ca="1" si="14"/>
        <v xml:space="preserve"> </v>
      </c>
      <c r="AB26" s="34">
        <f t="shared" ca="1" si="15"/>
        <v>0</v>
      </c>
      <c r="AC26" s="35" t="str">
        <f t="shared" ca="1" si="16"/>
        <v xml:space="preserve"> </v>
      </c>
      <c r="AD26" s="36"/>
      <c r="AE26" s="37"/>
      <c r="AF26" s="34"/>
      <c r="AG26" s="35"/>
      <c r="AH26" s="36"/>
      <c r="AI26" s="37"/>
      <c r="AJ26" s="34"/>
      <c r="AK26" s="35"/>
      <c r="AL26" s="36"/>
      <c r="AM26" s="37"/>
      <c r="AN26" s="34"/>
      <c r="AO26" s="35"/>
      <c r="AP26" s="36"/>
      <c r="AQ26" s="37"/>
      <c r="AR26" s="36"/>
      <c r="AS26" s="36">
        <v>3</v>
      </c>
      <c r="AT26" s="36"/>
    </row>
    <row r="27" spans="1:46" s="14" customFormat="1" ht="45" customHeight="1" x14ac:dyDescent="0.2">
      <c r="A27" s="25">
        <v>1</v>
      </c>
      <c r="B27" s="26">
        <f>'[1]Уч-ки СТ'!B28</f>
        <v>21</v>
      </c>
      <c r="C27" s="27" t="str">
        <f>VLOOKUP(B27,'[1]Уч-ки СТ'!$B$8:$H$67,2,FALSE)&amp;CHAR(10)&amp;VLOOKUP(B27,'[1]Уч-ки СТ'!$B$8:$H$67,4,FALSE)</f>
        <v>АЛЬГИН Сергей
АЛЬГИН Юрий</v>
      </c>
      <c r="D27" s="28" t="str">
        <f>VLOOKUP(B27,'[1]Уч-ки СТ'!$B$8:$H$67,3,FALSE)&amp;CHAR(10)&amp;VLOOKUP(B27,'[1]Уч-ки СТ'!$B$8:$H$67,5,FALSE)</f>
        <v>Киров
СПб</v>
      </c>
      <c r="E27" s="29" t="str">
        <f>VLOOKUP(B27,'[1]Уч-ки СТ'!$B$8:$H$67,6,FALSE)</f>
        <v>Suzuki SX4</v>
      </c>
      <c r="F27" s="29" t="str">
        <f>VLOOKUP(B27,'[1]Уч-ки СТ'!$B$8:$H$67,7,FALSE)</f>
        <v>А,С</v>
      </c>
      <c r="G27" s="30">
        <f>[1]Пен.1!AM28</f>
        <v>5751.2000000000135</v>
      </c>
      <c r="H27" s="30">
        <f>[1]Пен.2!R28</f>
        <v>2428.0000000000009</v>
      </c>
      <c r="I27" s="31">
        <f t="shared" si="0"/>
        <v>1</v>
      </c>
      <c r="J27" s="31">
        <f t="shared" si="1"/>
        <v>1</v>
      </c>
      <c r="K27" s="31">
        <f t="shared" si="2"/>
        <v>1</v>
      </c>
      <c r="L27" s="30">
        <f t="shared" si="3"/>
        <v>5751.2000000000135</v>
      </c>
      <c r="M27" s="32">
        <f t="shared" si="4"/>
        <v>8179.2000000000144</v>
      </c>
      <c r="N27" s="22">
        <f t="shared" si="5"/>
        <v>20</v>
      </c>
      <c r="O27" s="33">
        <f t="shared" si="6"/>
        <v>28</v>
      </c>
      <c r="P27" s="34">
        <f t="shared" ca="1" si="7"/>
        <v>0</v>
      </c>
      <c r="Q27" s="35" t="str">
        <f ca="1">IF(P27=1,OFFSET(#REF!,,16-COLUMN(#REF!))," ")</f>
        <v xml:space="preserve"> </v>
      </c>
      <c r="R27" s="36" t="str">
        <f ca="1">IF(TYPE(Q27)=1,RANK(Q27,OFFSET(OFFSET(R27,8-ROW(R27),),,-1):OFFSET(OFFSET(R27,8-ROW(R27),),59,-1),-1),"")</f>
        <v/>
      </c>
      <c r="S27" s="37" t="str">
        <f t="shared" ca="1" si="8"/>
        <v xml:space="preserve"> </v>
      </c>
      <c r="T27" s="34">
        <f t="shared" ca="1" si="9"/>
        <v>0</v>
      </c>
      <c r="U27" s="35" t="str">
        <f t="shared" ca="1" si="10"/>
        <v xml:space="preserve"> </v>
      </c>
      <c r="V27" s="36" t="str">
        <f ca="1">IF(TYPE(U27)=1,RANK(U27,OFFSET(OFFSET(V27,8-ROW(V27),),,-1):OFFSET(OFFSET(V27,8-ROW(V27),),59,-1),-1),"")</f>
        <v/>
      </c>
      <c r="W27" s="37" t="str">
        <f t="shared" ca="1" si="11"/>
        <v xml:space="preserve"> </v>
      </c>
      <c r="X27" s="34">
        <f t="shared" ca="1" si="12"/>
        <v>0</v>
      </c>
      <c r="Y27" s="35" t="str">
        <f t="shared" ca="1" si="13"/>
        <v xml:space="preserve"> </v>
      </c>
      <c r="Z27" s="36" t="str">
        <f ca="1">IF(TYPE(Y27)=1,RANK(Y27,OFFSET(OFFSET(Z27,8-ROW(Z27),),,-1):OFFSET(OFFSET(Z27,8-ROW(Z27),),59,-1),-1),"")</f>
        <v/>
      </c>
      <c r="AA27" s="37" t="str">
        <f t="shared" ca="1" si="14"/>
        <v xml:space="preserve"> </v>
      </c>
      <c r="AB27" s="34">
        <f t="shared" ca="1" si="15"/>
        <v>0</v>
      </c>
      <c r="AC27" s="35" t="str">
        <f t="shared" ca="1" si="16"/>
        <v xml:space="preserve"> </v>
      </c>
      <c r="AD27" s="36"/>
      <c r="AE27" s="37"/>
      <c r="AF27" s="34"/>
      <c r="AG27" s="35"/>
      <c r="AH27" s="36"/>
      <c r="AI27" s="37"/>
      <c r="AJ27" s="34"/>
      <c r="AK27" s="35"/>
      <c r="AL27" s="36"/>
      <c r="AM27" s="37"/>
      <c r="AN27" s="34"/>
      <c r="AO27" s="35"/>
      <c r="AP27" s="36"/>
      <c r="AQ27" s="37"/>
      <c r="AR27" s="36"/>
      <c r="AS27" s="36"/>
      <c r="AT27" s="36">
        <v>4</v>
      </c>
    </row>
    <row r="28" spans="1:46" s="14" customFormat="1" ht="45" customHeight="1" x14ac:dyDescent="0.2">
      <c r="A28" s="25">
        <v>1</v>
      </c>
      <c r="B28" s="26">
        <f>'[1]Уч-ки СТ'!B35</f>
        <v>28</v>
      </c>
      <c r="C28" s="27" t="str">
        <f>VLOOKUP(B28,'[1]Уч-ки СТ'!$B$8:$H$67,2,FALSE)&amp;CHAR(10)&amp;VLOOKUP(B28,'[1]Уч-ки СТ'!$B$8:$H$67,4,FALSE)</f>
        <v>ВАРАКСИН Александр
ФОМИН Артем</v>
      </c>
      <c r="D28" s="28" t="str">
        <f>VLOOKUP(B28,'[1]Уч-ки СТ'!$B$8:$H$67,3,FALSE)&amp;CHAR(10)&amp;VLOOKUP(B28,'[1]Уч-ки СТ'!$B$8:$H$67,5,FALSE)</f>
        <v>Бабаево,МО
СПб</v>
      </c>
      <c r="E28" s="29" t="str">
        <f>VLOOKUP(B28,'[1]Уч-ки СТ'!$B$8:$H$67,6,FALSE)</f>
        <v>ВАЗ 2107</v>
      </c>
      <c r="F28" s="29" t="str">
        <f>VLOOKUP(B28,'[1]Уч-ки СТ'!$B$8:$H$67,7,FALSE)</f>
        <v>А,Н</v>
      </c>
      <c r="G28" s="30">
        <f>[1]Пен.1!AM35</f>
        <v>6332.7000000000016</v>
      </c>
      <c r="H28" s="30">
        <f>[1]Пен.2!R35</f>
        <v>2154.0000000000005</v>
      </c>
      <c r="I28" s="31">
        <f t="shared" si="0"/>
        <v>1</v>
      </c>
      <c r="J28" s="31">
        <f t="shared" si="1"/>
        <v>1</v>
      </c>
      <c r="K28" s="31">
        <f t="shared" si="2"/>
        <v>1</v>
      </c>
      <c r="L28" s="30">
        <f t="shared" si="3"/>
        <v>6332.7000000000016</v>
      </c>
      <c r="M28" s="32">
        <f t="shared" si="4"/>
        <v>8486.7000000000025</v>
      </c>
      <c r="N28" s="22">
        <f t="shared" si="5"/>
        <v>21</v>
      </c>
      <c r="O28" s="33">
        <f t="shared" si="6"/>
        <v>25</v>
      </c>
      <c r="P28" s="34">
        <f t="shared" ca="1" si="7"/>
        <v>0</v>
      </c>
      <c r="Q28" s="35" t="str">
        <f ca="1">IF(P28=1,OFFSET(#REF!,,16-COLUMN(#REF!))," ")</f>
        <v xml:space="preserve"> </v>
      </c>
      <c r="R28" s="36" t="str">
        <f ca="1">IF(TYPE(Q28)=1,RANK(Q28,OFFSET(OFFSET(R28,8-ROW(R28),),,-1):OFFSET(OFFSET(R28,8-ROW(R28),),59,-1),-1),"")</f>
        <v/>
      </c>
      <c r="S28" s="37" t="str">
        <f t="shared" ca="1" si="8"/>
        <v xml:space="preserve"> </v>
      </c>
      <c r="T28" s="34">
        <f t="shared" ca="1" si="9"/>
        <v>0</v>
      </c>
      <c r="U28" s="35" t="str">
        <f t="shared" ca="1" si="10"/>
        <v xml:space="preserve"> </v>
      </c>
      <c r="V28" s="36" t="str">
        <f ca="1">IF(TYPE(U28)=1,RANK(U28,OFFSET(OFFSET(V28,8-ROW(V28),),,-1):OFFSET(OFFSET(V28,8-ROW(V28),),59,-1),-1),"")</f>
        <v/>
      </c>
      <c r="W28" s="37" t="str">
        <f t="shared" ca="1" si="11"/>
        <v xml:space="preserve"> </v>
      </c>
      <c r="X28" s="34">
        <f t="shared" ca="1" si="12"/>
        <v>0</v>
      </c>
      <c r="Y28" s="35" t="str">
        <f t="shared" ca="1" si="13"/>
        <v xml:space="preserve"> </v>
      </c>
      <c r="Z28" s="36" t="str">
        <f ca="1">IF(TYPE(Y28)=1,RANK(Y28,OFFSET(OFFSET(Z28,8-ROW(Z28),),,-1):OFFSET(OFFSET(Z28,8-ROW(Z28),),59,-1),-1),"")</f>
        <v/>
      </c>
      <c r="AA28" s="37" t="str">
        <f t="shared" ca="1" si="14"/>
        <v xml:space="preserve"> </v>
      </c>
      <c r="AB28" s="34">
        <f t="shared" ca="1" si="15"/>
        <v>0</v>
      </c>
      <c r="AC28" s="35" t="str">
        <f t="shared" ca="1" si="16"/>
        <v xml:space="preserve"> </v>
      </c>
      <c r="AD28" s="36"/>
      <c r="AE28" s="37"/>
      <c r="AF28" s="34"/>
      <c r="AG28" s="35"/>
      <c r="AH28" s="36"/>
      <c r="AI28" s="37"/>
      <c r="AJ28" s="34"/>
      <c r="AK28" s="35"/>
      <c r="AL28" s="36"/>
      <c r="AM28" s="37"/>
      <c r="AN28" s="34"/>
      <c r="AO28" s="35"/>
      <c r="AP28" s="36"/>
      <c r="AQ28" s="37"/>
      <c r="AR28" s="36">
        <v>6</v>
      </c>
      <c r="AS28" s="36"/>
      <c r="AT28" s="36"/>
    </row>
    <row r="29" spans="1:46" s="14" customFormat="1" ht="45" customHeight="1" x14ac:dyDescent="0.2">
      <c r="A29" s="25">
        <v>1</v>
      </c>
      <c r="B29" s="26">
        <f>'[1]Уч-ки СТ'!B21</f>
        <v>14</v>
      </c>
      <c r="C29" s="27" t="str">
        <f>VLOOKUP(B29,'[1]Уч-ки СТ'!$B$8:$H$67,2,FALSE)&amp;CHAR(10)&amp;VLOOKUP(B29,'[1]Уч-ки СТ'!$B$8:$H$67,4,FALSE)</f>
        <v>РУМЯНЦЕВА Елена
МАКАРОВ Александр</v>
      </c>
      <c r="D29" s="28" t="str">
        <f>VLOOKUP(B29,'[1]Уч-ки СТ'!$B$8:$H$67,3,FALSE)&amp;CHAR(10)&amp;VLOOKUP(B29,'[1]Уч-ки СТ'!$B$8:$H$67,5,FALSE)</f>
        <v>СПб
СПб</v>
      </c>
      <c r="E29" s="29" t="str">
        <f>VLOOKUP(B29,'[1]Уч-ки СТ'!$B$8:$H$67,6,FALSE)</f>
        <v>Ford Focus</v>
      </c>
      <c r="F29" s="29" t="str">
        <f>VLOOKUP(B29,'[1]Уч-ки СТ'!$B$8:$H$67,7,FALSE)</f>
        <v>А</v>
      </c>
      <c r="G29" s="30">
        <f>[1]Пен.1!AM21</f>
        <v>6980.7999999999756</v>
      </c>
      <c r="H29" s="30">
        <f>[1]Пен.2!R21</f>
        <v>1736.7999999999972</v>
      </c>
      <c r="I29" s="31">
        <f t="shared" si="0"/>
        <v>1</v>
      </c>
      <c r="J29" s="31">
        <f t="shared" si="1"/>
        <v>1</v>
      </c>
      <c r="K29" s="31">
        <f t="shared" si="2"/>
        <v>1</v>
      </c>
      <c r="L29" s="30">
        <f t="shared" si="3"/>
        <v>6980.7999999999756</v>
      </c>
      <c r="M29" s="32">
        <f t="shared" si="4"/>
        <v>8717.5999999999731</v>
      </c>
      <c r="N29" s="22">
        <f t="shared" si="5"/>
        <v>22</v>
      </c>
      <c r="O29" s="33">
        <f t="shared" si="6"/>
        <v>23</v>
      </c>
      <c r="P29" s="34">
        <f t="shared" ca="1" si="7"/>
        <v>0</v>
      </c>
      <c r="Q29" s="35" t="str">
        <f ca="1">IF(P29=1,OFFSET(#REF!,,16-COLUMN(#REF!))," ")</f>
        <v xml:space="preserve"> </v>
      </c>
      <c r="R29" s="36" t="str">
        <f ca="1">IF(TYPE(Q29)=1,RANK(Q29,OFFSET(OFFSET(R29,8-ROW(R29),),,-1):OFFSET(OFFSET(R29,8-ROW(R29),),59,-1),-1),"")</f>
        <v/>
      </c>
      <c r="S29" s="37" t="str">
        <f t="shared" ca="1" si="8"/>
        <v xml:space="preserve"> </v>
      </c>
      <c r="T29" s="34">
        <f t="shared" ca="1" si="9"/>
        <v>0</v>
      </c>
      <c r="U29" s="35" t="str">
        <f t="shared" ca="1" si="10"/>
        <v xml:space="preserve"> </v>
      </c>
      <c r="V29" s="36" t="str">
        <f ca="1">IF(TYPE(U29)=1,RANK(U29,OFFSET(OFFSET(V29,8-ROW(V29),),,-1):OFFSET(OFFSET(V29,8-ROW(V29),),59,-1),-1),"")</f>
        <v/>
      </c>
      <c r="W29" s="37" t="str">
        <f t="shared" ca="1" si="11"/>
        <v xml:space="preserve"> </v>
      </c>
      <c r="X29" s="34">
        <f t="shared" ca="1" si="12"/>
        <v>0</v>
      </c>
      <c r="Y29" s="35" t="str">
        <f t="shared" ca="1" si="13"/>
        <v xml:space="preserve"> </v>
      </c>
      <c r="Z29" s="36" t="str">
        <f ca="1">IF(TYPE(Y29)=1,RANK(Y29,OFFSET(OFFSET(Z29,8-ROW(Z29),),,-1):OFFSET(OFFSET(Z29,8-ROW(Z29),),59,-1),-1),"")</f>
        <v/>
      </c>
      <c r="AA29" s="37" t="str">
        <f t="shared" ca="1" si="14"/>
        <v xml:space="preserve"> </v>
      </c>
      <c r="AB29" s="34">
        <f t="shared" ca="1" si="15"/>
        <v>0</v>
      </c>
      <c r="AC29" s="35" t="str">
        <f t="shared" ca="1" si="16"/>
        <v xml:space="preserve"> </v>
      </c>
      <c r="AD29" s="36"/>
      <c r="AE29" s="37"/>
      <c r="AF29" s="34"/>
      <c r="AG29" s="35"/>
      <c r="AH29" s="36"/>
      <c r="AI29" s="37"/>
      <c r="AJ29" s="34"/>
      <c r="AK29" s="35"/>
      <c r="AL29" s="36"/>
      <c r="AM29" s="37"/>
      <c r="AN29" s="34"/>
      <c r="AO29" s="35"/>
      <c r="AP29" s="36"/>
      <c r="AQ29" s="37"/>
      <c r="AR29" s="36"/>
      <c r="AS29" s="36"/>
      <c r="AT29" s="36"/>
    </row>
    <row r="30" spans="1:46" s="14" customFormat="1" ht="45" customHeight="1" x14ac:dyDescent="0.2">
      <c r="A30" s="25">
        <v>1</v>
      </c>
      <c r="B30" s="26">
        <f>'[1]Уч-ки СТ'!B32</f>
        <v>25</v>
      </c>
      <c r="C30" s="27" t="str">
        <f>VLOOKUP(B30,'[1]Уч-ки СТ'!$B$8:$H$67,2,FALSE)&amp;CHAR(10)&amp;VLOOKUP(B30,'[1]Уч-ки СТ'!$B$8:$H$67,4,FALSE)</f>
        <v>ЮРАХНО Анна
ЮРАХНО Евгений</v>
      </c>
      <c r="D30" s="28" t="str">
        <f>VLOOKUP(B30,'[1]Уч-ки СТ'!$B$8:$H$67,3,FALSE)&amp;CHAR(10)&amp;VLOOKUP(B30,'[1]Уч-ки СТ'!$B$8:$H$67,5,FALSE)</f>
        <v>Вологда
Иваново</v>
      </c>
      <c r="E30" s="29" t="str">
        <f>VLOOKUP(B30,'[1]Уч-ки СТ'!$B$8:$H$67,6,FALSE)</f>
        <v>Ford Focus</v>
      </c>
      <c r="F30" s="29" t="str">
        <f>VLOOKUP(B30,'[1]Уч-ки СТ'!$B$8:$H$67,7,FALSE)</f>
        <v>А, Нов</v>
      </c>
      <c r="G30" s="30">
        <f>[1]Пен.1!AM32</f>
        <v>6362.5999999999949</v>
      </c>
      <c r="H30" s="30">
        <f>[1]Пен.2!R32</f>
        <v>2399.9999999999982</v>
      </c>
      <c r="I30" s="31">
        <f t="shared" si="0"/>
        <v>1</v>
      </c>
      <c r="J30" s="31">
        <f t="shared" si="1"/>
        <v>1</v>
      </c>
      <c r="K30" s="31">
        <f t="shared" si="2"/>
        <v>1</v>
      </c>
      <c r="L30" s="30">
        <f t="shared" si="3"/>
        <v>6362.5999999999949</v>
      </c>
      <c r="M30" s="32">
        <f t="shared" si="4"/>
        <v>8762.5999999999931</v>
      </c>
      <c r="N30" s="22">
        <f t="shared" si="5"/>
        <v>23</v>
      </c>
      <c r="O30" s="33">
        <f t="shared" si="6"/>
        <v>21</v>
      </c>
      <c r="P30" s="34">
        <f t="shared" ca="1" si="7"/>
        <v>0</v>
      </c>
      <c r="Q30" s="35" t="str">
        <f ca="1">IF(P30=1,OFFSET(#REF!,,16-COLUMN(#REF!))," ")</f>
        <v xml:space="preserve"> </v>
      </c>
      <c r="R30" s="36" t="str">
        <f ca="1">IF(TYPE(Q30)=1,RANK(Q30,OFFSET(OFFSET(R30,8-ROW(R30),),,-1):OFFSET(OFFSET(R30,8-ROW(R30),),59,-1),-1),"")</f>
        <v/>
      </c>
      <c r="S30" s="37" t="str">
        <f t="shared" ca="1" si="8"/>
        <v xml:space="preserve"> </v>
      </c>
      <c r="T30" s="34">
        <f t="shared" ca="1" si="9"/>
        <v>0</v>
      </c>
      <c r="U30" s="35" t="str">
        <f t="shared" ca="1" si="10"/>
        <v xml:space="preserve"> </v>
      </c>
      <c r="V30" s="36" t="str">
        <f ca="1">IF(TYPE(U30)=1,RANK(U30,OFFSET(OFFSET(V30,8-ROW(V30),),,-1):OFFSET(OFFSET(V30,8-ROW(V30),),59,-1),-1),"")</f>
        <v/>
      </c>
      <c r="W30" s="37" t="str">
        <f t="shared" ca="1" si="11"/>
        <v xml:space="preserve"> </v>
      </c>
      <c r="X30" s="34">
        <f t="shared" ca="1" si="12"/>
        <v>0</v>
      </c>
      <c r="Y30" s="35" t="str">
        <f t="shared" ca="1" si="13"/>
        <v xml:space="preserve"> </v>
      </c>
      <c r="Z30" s="36" t="str">
        <f ca="1">IF(TYPE(Y30)=1,RANK(Y30,OFFSET(OFFSET(Z30,8-ROW(Z30),),,-1):OFFSET(OFFSET(Z30,8-ROW(Z30),),59,-1),-1),"")</f>
        <v/>
      </c>
      <c r="AA30" s="37" t="str">
        <f t="shared" ca="1" si="14"/>
        <v xml:space="preserve"> </v>
      </c>
      <c r="AB30" s="34">
        <f t="shared" ca="1" si="15"/>
        <v>0</v>
      </c>
      <c r="AC30" s="35" t="str">
        <f t="shared" ca="1" si="16"/>
        <v xml:space="preserve"> </v>
      </c>
      <c r="AD30" s="36"/>
      <c r="AE30" s="37"/>
      <c r="AF30" s="34"/>
      <c r="AG30" s="35"/>
      <c r="AH30" s="36"/>
      <c r="AI30" s="37"/>
      <c r="AJ30" s="34"/>
      <c r="AK30" s="35"/>
      <c r="AL30" s="36"/>
      <c r="AM30" s="37"/>
      <c r="AN30" s="34"/>
      <c r="AO30" s="35"/>
      <c r="AP30" s="36"/>
      <c r="AQ30" s="37"/>
      <c r="AR30" s="36">
        <v>7</v>
      </c>
      <c r="AS30" s="36"/>
      <c r="AT30" s="36"/>
    </row>
    <row r="31" spans="1:46" s="14" customFormat="1" ht="45" customHeight="1" x14ac:dyDescent="0.2">
      <c r="A31" s="25">
        <v>1</v>
      </c>
      <c r="B31" s="26">
        <f>'[1]Уч-ки СТ'!B14</f>
        <v>7</v>
      </c>
      <c r="C31" s="27" t="str">
        <f>VLOOKUP(B31,'[1]Уч-ки СТ'!$B$8:$H$67,2,FALSE)&amp;CHAR(10)&amp;VLOOKUP(B31,'[1]Уч-ки СТ'!$B$8:$H$67,4,FALSE)</f>
        <v>КОРОЛЕВ Сергей
КОРОЛЕВА Любовь</v>
      </c>
      <c r="D31" s="28" t="str">
        <f>VLOOKUP(B31,'[1]Уч-ки СТ'!$B$8:$H$67,3,FALSE)&amp;CHAR(10)&amp;VLOOKUP(B31,'[1]Уч-ки СТ'!$B$8:$H$67,5,FALSE)</f>
        <v>Тосно, ЛО
Тосно, ЛО</v>
      </c>
      <c r="E31" s="29" t="str">
        <f>VLOOKUP(B31,'[1]Уч-ки СТ'!$B$8:$H$67,6,FALSE)</f>
        <v>Renault Duster</v>
      </c>
      <c r="F31" s="29" t="str">
        <f>VLOOKUP(B31,'[1]Уч-ки СТ'!$B$8:$H$67,7,FALSE)</f>
        <v>А, Т</v>
      </c>
      <c r="G31" s="30">
        <f>[1]Пен.1!AM14</f>
        <v>7233.1999999999989</v>
      </c>
      <c r="H31" s="30">
        <f>[1]Пен.2!R14</f>
        <v>1541.0000000000009</v>
      </c>
      <c r="I31" s="31">
        <f t="shared" si="0"/>
        <v>1</v>
      </c>
      <c r="J31" s="31">
        <f t="shared" si="1"/>
        <v>1</v>
      </c>
      <c r="K31" s="31">
        <f t="shared" si="2"/>
        <v>1</v>
      </c>
      <c r="L31" s="30">
        <f t="shared" si="3"/>
        <v>7233.1999999999989</v>
      </c>
      <c r="M31" s="32">
        <f t="shared" si="4"/>
        <v>8774.2000000000007</v>
      </c>
      <c r="N31" s="22">
        <f t="shared" si="5"/>
        <v>24</v>
      </c>
      <c r="O31" s="33">
        <f t="shared" si="6"/>
        <v>19</v>
      </c>
      <c r="P31" s="34">
        <f t="shared" ca="1" si="7"/>
        <v>0</v>
      </c>
      <c r="Q31" s="35" t="str">
        <f ca="1">IF(P31=1,OFFSET(#REF!,,16-COLUMN(#REF!))," ")</f>
        <v xml:space="preserve"> </v>
      </c>
      <c r="R31" s="36" t="str">
        <f ca="1">IF(TYPE(Q31)=1,RANK(Q31,OFFSET(OFFSET(R31,8-ROW(R31),),,-1):OFFSET(OFFSET(R31,8-ROW(R31),),59,-1),-1),"")</f>
        <v/>
      </c>
      <c r="S31" s="37" t="str">
        <f t="shared" ca="1" si="8"/>
        <v xml:space="preserve"> </v>
      </c>
      <c r="T31" s="34">
        <f t="shared" ca="1" si="9"/>
        <v>0</v>
      </c>
      <c r="U31" s="35" t="str">
        <f t="shared" ca="1" si="10"/>
        <v xml:space="preserve"> </v>
      </c>
      <c r="V31" s="36" t="str">
        <f ca="1">IF(TYPE(U31)=1,RANK(U31,OFFSET(OFFSET(V31,8-ROW(V31),),,-1):OFFSET(OFFSET(V31,8-ROW(V31),),59,-1),-1),"")</f>
        <v/>
      </c>
      <c r="W31" s="37" t="str">
        <f t="shared" ca="1" si="11"/>
        <v xml:space="preserve"> </v>
      </c>
      <c r="X31" s="34">
        <f t="shared" ca="1" si="12"/>
        <v>0</v>
      </c>
      <c r="Y31" s="35" t="str">
        <f t="shared" ca="1" si="13"/>
        <v xml:space="preserve"> </v>
      </c>
      <c r="Z31" s="36" t="str">
        <f ca="1">IF(TYPE(Y31)=1,RANK(Y31,OFFSET(OFFSET(Z31,8-ROW(Z31),),,-1):OFFSET(OFFSET(Z31,8-ROW(Z31),),59,-1),-1),"")</f>
        <v/>
      </c>
      <c r="AA31" s="37" t="str">
        <f t="shared" ca="1" si="14"/>
        <v xml:space="preserve"> </v>
      </c>
      <c r="AB31" s="34">
        <f t="shared" ca="1" si="15"/>
        <v>0</v>
      </c>
      <c r="AC31" s="35" t="str">
        <f t="shared" ca="1" si="16"/>
        <v xml:space="preserve"> </v>
      </c>
      <c r="AD31" s="36">
        <v>2</v>
      </c>
      <c r="AE31" s="37"/>
      <c r="AF31" s="34"/>
      <c r="AG31" s="35"/>
      <c r="AH31" s="36"/>
      <c r="AI31" s="37"/>
      <c r="AJ31" s="34"/>
      <c r="AK31" s="35"/>
      <c r="AL31" s="36"/>
      <c r="AM31" s="37"/>
      <c r="AN31" s="34"/>
      <c r="AO31" s="35"/>
      <c r="AP31" s="36"/>
      <c r="AQ31" s="37"/>
      <c r="AR31" s="36"/>
      <c r="AS31" s="36"/>
      <c r="AT31" s="36"/>
    </row>
    <row r="32" spans="1:46" s="14" customFormat="1" ht="45" customHeight="1" x14ac:dyDescent="0.2">
      <c r="A32" s="25">
        <v>1</v>
      </c>
      <c r="B32" s="26">
        <f>'[1]Уч-ки СТ'!B15</f>
        <v>8</v>
      </c>
      <c r="C32" s="27" t="str">
        <f>VLOOKUP(B32,'[1]Уч-ки СТ'!$B$8:$H$67,2,FALSE)&amp;CHAR(10)&amp;VLOOKUP(B32,'[1]Уч-ки СТ'!$B$8:$H$67,4,FALSE)</f>
        <v>КОННЫЧЕВА Светлана
ПРОКОФЬЕВА Ольга</v>
      </c>
      <c r="D32" s="28" t="str">
        <f>VLOOKUP(B32,'[1]Уч-ки СТ'!$B$8:$H$67,3,FALSE)&amp;CHAR(10)&amp;VLOOKUP(B32,'[1]Уч-ки СТ'!$B$8:$H$67,5,FALSE)</f>
        <v>Тосно, ЛО
СПб</v>
      </c>
      <c r="E32" s="29" t="str">
        <f>VLOOKUP(B32,'[1]Уч-ки СТ'!$B$8:$H$67,6,FALSE)</f>
        <v>VW Polo</v>
      </c>
      <c r="F32" s="29" t="str">
        <f>VLOOKUP(B32,'[1]Уч-ки СТ'!$B$8:$H$67,7,FALSE)</f>
        <v>А, Т, Лд</v>
      </c>
      <c r="G32" s="30">
        <f>[1]Пен.1!AM15</f>
        <v>8077.799999999992</v>
      </c>
      <c r="H32" s="30">
        <f>[1]Пен.2!R15</f>
        <v>904.30000000000018</v>
      </c>
      <c r="I32" s="31">
        <f t="shared" si="0"/>
        <v>1</v>
      </c>
      <c r="J32" s="31">
        <f t="shared" si="1"/>
        <v>1</v>
      </c>
      <c r="K32" s="31">
        <f t="shared" si="2"/>
        <v>1</v>
      </c>
      <c r="L32" s="30">
        <f t="shared" si="3"/>
        <v>8077.799999999992</v>
      </c>
      <c r="M32" s="32">
        <f t="shared" si="4"/>
        <v>8982.0999999999913</v>
      </c>
      <c r="N32" s="22">
        <f t="shared" si="5"/>
        <v>25</v>
      </c>
      <c r="O32" s="33">
        <f t="shared" si="6"/>
        <v>17</v>
      </c>
      <c r="P32" s="34">
        <f t="shared" ca="1" si="7"/>
        <v>0</v>
      </c>
      <c r="Q32" s="35" t="str">
        <f ca="1">IF(P32=1,OFFSET(#REF!,,16-COLUMN(#REF!))," ")</f>
        <v xml:space="preserve"> </v>
      </c>
      <c r="R32" s="36" t="str">
        <f ca="1">IF(TYPE(Q32)=1,RANK(Q32,OFFSET(OFFSET(R32,8-ROW(R32),),,-1):OFFSET(OFFSET(R32,8-ROW(R32),),59,-1),-1),"")</f>
        <v/>
      </c>
      <c r="S32" s="37" t="str">
        <f t="shared" ca="1" si="8"/>
        <v xml:space="preserve"> </v>
      </c>
      <c r="T32" s="34">
        <f t="shared" ca="1" si="9"/>
        <v>0</v>
      </c>
      <c r="U32" s="35" t="str">
        <f t="shared" ca="1" si="10"/>
        <v xml:space="preserve"> </v>
      </c>
      <c r="V32" s="36" t="str">
        <f ca="1">IF(TYPE(U32)=1,RANK(U32,OFFSET(OFFSET(V32,8-ROW(V32),),,-1):OFFSET(OFFSET(V32,8-ROW(V32),),59,-1),-1),"")</f>
        <v/>
      </c>
      <c r="W32" s="37" t="str">
        <f t="shared" ca="1" si="11"/>
        <v xml:space="preserve"> </v>
      </c>
      <c r="X32" s="34">
        <f t="shared" ca="1" si="12"/>
        <v>0</v>
      </c>
      <c r="Y32" s="35" t="str">
        <f t="shared" ca="1" si="13"/>
        <v xml:space="preserve"> </v>
      </c>
      <c r="Z32" s="36" t="str">
        <f ca="1">IF(TYPE(Y32)=1,RANK(Y32,OFFSET(OFFSET(Z32,8-ROW(Z32),),,-1):OFFSET(OFFSET(Z32,8-ROW(Z32),),59,-1),-1),"")</f>
        <v/>
      </c>
      <c r="AA32" s="37" t="str">
        <f t="shared" ca="1" si="14"/>
        <v xml:space="preserve"> </v>
      </c>
      <c r="AB32" s="34">
        <f t="shared" ca="1" si="15"/>
        <v>0</v>
      </c>
      <c r="AC32" s="35" t="str">
        <f t="shared" ca="1" si="16"/>
        <v xml:space="preserve"> </v>
      </c>
      <c r="AD32" s="36">
        <v>3</v>
      </c>
      <c r="AE32" s="37"/>
      <c r="AF32" s="34"/>
      <c r="AG32" s="35"/>
      <c r="AH32" s="36">
        <v>3</v>
      </c>
      <c r="AI32" s="37"/>
      <c r="AJ32" s="34"/>
      <c r="AK32" s="35"/>
      <c r="AL32" s="36"/>
      <c r="AM32" s="37"/>
      <c r="AN32" s="34"/>
      <c r="AO32" s="35"/>
      <c r="AP32" s="36"/>
      <c r="AQ32" s="37"/>
      <c r="AR32" s="36"/>
      <c r="AS32" s="36"/>
      <c r="AT32" s="36"/>
    </row>
    <row r="33" spans="1:46" s="14" customFormat="1" ht="45" customHeight="1" x14ac:dyDescent="0.2">
      <c r="A33" s="25">
        <v>1</v>
      </c>
      <c r="B33" s="26">
        <f>'[1]Уч-ки СТ'!B24</f>
        <v>17</v>
      </c>
      <c r="C33" s="27" t="str">
        <f>VLOOKUP(B33,'[1]Уч-ки СТ'!$B$8:$H$67,2,FALSE)&amp;CHAR(10)&amp;VLOOKUP(B33,'[1]Уч-ки СТ'!$B$8:$H$67,4,FALSE)</f>
        <v>БУТЫМОВА Ольга
КОСТРОВА Наталия</v>
      </c>
      <c r="D33" s="28" t="str">
        <f>VLOOKUP(B33,'[1]Уч-ки СТ'!$B$8:$H$67,3,FALSE)&amp;CHAR(10)&amp;VLOOKUP(B33,'[1]Уч-ки СТ'!$B$8:$H$67,5,FALSE)</f>
        <v>Сертолово,ЛО
СПб</v>
      </c>
      <c r="E33" s="29" t="str">
        <f>VLOOKUP(B33,'[1]Уч-ки СТ'!$B$8:$H$67,6,FALSE)</f>
        <v>Daewoo Matiz</v>
      </c>
      <c r="F33" s="29" t="str">
        <f>VLOOKUP(B33,'[1]Уч-ки СТ'!$B$8:$H$67,7,FALSE)</f>
        <v>А,Лд</v>
      </c>
      <c r="G33" s="30">
        <f>[1]Пен.1!AM24</f>
        <v>8697.5</v>
      </c>
      <c r="H33" s="30">
        <f>[1]Пен.2!R24</f>
        <v>1049.8999999999996</v>
      </c>
      <c r="I33" s="31">
        <f t="shared" si="0"/>
        <v>1</v>
      </c>
      <c r="J33" s="31">
        <f t="shared" si="1"/>
        <v>1</v>
      </c>
      <c r="K33" s="31">
        <f t="shared" si="2"/>
        <v>1</v>
      </c>
      <c r="L33" s="30">
        <f t="shared" si="3"/>
        <v>8697.5</v>
      </c>
      <c r="M33" s="32">
        <f t="shared" si="4"/>
        <v>9747.4</v>
      </c>
      <c r="N33" s="22">
        <f t="shared" si="5"/>
        <v>26</v>
      </c>
      <c r="O33" s="33">
        <f t="shared" si="6"/>
        <v>14</v>
      </c>
      <c r="P33" s="34">
        <f t="shared" ca="1" si="7"/>
        <v>0</v>
      </c>
      <c r="Q33" s="35" t="str">
        <f ca="1">IF(P33=1,OFFSET(#REF!,,16-COLUMN(#REF!))," ")</f>
        <v xml:space="preserve"> </v>
      </c>
      <c r="R33" s="36" t="str">
        <f ca="1">IF(TYPE(Q33)=1,RANK(Q33,OFFSET(OFFSET(R33,8-ROW(R33),),,-1):OFFSET(OFFSET(R33,8-ROW(R33),),59,-1),-1),"")</f>
        <v/>
      </c>
      <c r="S33" s="37" t="str">
        <f t="shared" ca="1" si="8"/>
        <v xml:space="preserve"> </v>
      </c>
      <c r="T33" s="34">
        <f t="shared" ca="1" si="9"/>
        <v>0</v>
      </c>
      <c r="U33" s="35" t="str">
        <f t="shared" ca="1" si="10"/>
        <v xml:space="preserve"> </v>
      </c>
      <c r="V33" s="36" t="str">
        <f ca="1">IF(TYPE(U33)=1,RANK(U33,OFFSET(OFFSET(V33,8-ROW(V33),),,-1):OFFSET(OFFSET(V33,8-ROW(V33),),59,-1),-1),"")</f>
        <v/>
      </c>
      <c r="W33" s="37" t="str">
        <f t="shared" ca="1" si="11"/>
        <v xml:space="preserve"> </v>
      </c>
      <c r="X33" s="34">
        <f t="shared" ca="1" si="12"/>
        <v>0</v>
      </c>
      <c r="Y33" s="35" t="str">
        <f t="shared" ca="1" si="13"/>
        <v xml:space="preserve"> </v>
      </c>
      <c r="Z33" s="36" t="str">
        <f ca="1">IF(TYPE(Y33)=1,RANK(Y33,OFFSET(OFFSET(Z33,8-ROW(Z33),),,-1):OFFSET(OFFSET(Z33,8-ROW(Z33),),59,-1),-1),"")</f>
        <v/>
      </c>
      <c r="AA33" s="37" t="str">
        <f t="shared" ca="1" si="14"/>
        <v xml:space="preserve"> </v>
      </c>
      <c r="AB33" s="34">
        <f t="shared" ca="1" si="15"/>
        <v>0</v>
      </c>
      <c r="AC33" s="35" t="str">
        <f t="shared" ca="1" si="16"/>
        <v xml:space="preserve"> </v>
      </c>
      <c r="AD33" s="36"/>
      <c r="AE33" s="37"/>
      <c r="AF33" s="34"/>
      <c r="AG33" s="35"/>
      <c r="AH33" s="36">
        <v>4</v>
      </c>
      <c r="AI33" s="37"/>
      <c r="AJ33" s="34"/>
      <c r="AK33" s="35"/>
      <c r="AL33" s="36"/>
      <c r="AM33" s="37"/>
      <c r="AN33" s="34"/>
      <c r="AO33" s="35"/>
      <c r="AP33" s="36"/>
      <c r="AQ33" s="37"/>
      <c r="AR33" s="36"/>
      <c r="AS33" s="36"/>
      <c r="AT33" s="36"/>
    </row>
    <row r="34" spans="1:46" s="14" customFormat="1" ht="45" customHeight="1" x14ac:dyDescent="0.2">
      <c r="A34" s="25">
        <v>1</v>
      </c>
      <c r="B34" s="26">
        <f>'[1]Уч-ки СТ'!B40</f>
        <v>33</v>
      </c>
      <c r="C34" s="27" t="str">
        <f>VLOOKUP(B34,'[1]Уч-ки СТ'!$B$8:$H$67,2,FALSE)&amp;CHAR(10)&amp;VLOOKUP(B34,'[1]Уч-ки СТ'!$B$8:$H$67,4,FALSE)</f>
        <v>КОРНЕВ Никита
СПИРИДОНОВ Константин</v>
      </c>
      <c r="D34" s="28" t="str">
        <f>VLOOKUP(B34,'[1]Уч-ки СТ'!$B$8:$H$67,3,FALSE)&amp;CHAR(10)&amp;VLOOKUP(B34,'[1]Уч-ки СТ'!$B$8:$H$67,5,FALSE)</f>
        <v>СПб
СПб</v>
      </c>
      <c r="E34" s="29" t="str">
        <f>VLOOKUP(B34,'[1]Уч-ки СТ'!$B$8:$H$67,6,FALSE)</f>
        <v>Renault Fluence</v>
      </c>
      <c r="F34" s="29" t="str">
        <f>VLOOKUP(B34,'[1]Уч-ки СТ'!$B$8:$H$67,7,FALSE)</f>
        <v>А, Нов, С</v>
      </c>
      <c r="G34" s="30">
        <f>[1]Пен.1!AM40</f>
        <v>9743.0000000000109</v>
      </c>
      <c r="H34" s="30">
        <f>[1]Пен.2!R40</f>
        <v>1820.4999999999986</v>
      </c>
      <c r="I34" s="31">
        <f t="shared" si="0"/>
        <v>1</v>
      </c>
      <c r="J34" s="31">
        <f t="shared" si="1"/>
        <v>1</v>
      </c>
      <c r="K34" s="31">
        <f t="shared" si="2"/>
        <v>1</v>
      </c>
      <c r="L34" s="30">
        <f t="shared" si="3"/>
        <v>9743.0000000000109</v>
      </c>
      <c r="M34" s="32">
        <f t="shared" si="4"/>
        <v>11563.500000000009</v>
      </c>
      <c r="N34" s="22">
        <f t="shared" si="5"/>
        <v>27</v>
      </c>
      <c r="O34" s="33">
        <f t="shared" si="6"/>
        <v>12</v>
      </c>
      <c r="P34" s="34">
        <f t="shared" ca="1" si="7"/>
        <v>0</v>
      </c>
      <c r="Q34" s="35" t="str">
        <f ca="1">IF(P34=1,OFFSET(#REF!,,16-COLUMN(#REF!))," ")</f>
        <v xml:space="preserve"> </v>
      </c>
      <c r="R34" s="36" t="str">
        <f ca="1">IF(TYPE(Q34)=1,RANK(Q34,OFFSET(OFFSET(R34,8-ROW(R34),),,-1):OFFSET(OFFSET(R34,8-ROW(R34),),59,-1),-1),"")</f>
        <v/>
      </c>
      <c r="S34" s="37" t="str">
        <f t="shared" ca="1" si="8"/>
        <v xml:space="preserve"> </v>
      </c>
      <c r="T34" s="34">
        <f t="shared" ca="1" si="9"/>
        <v>0</v>
      </c>
      <c r="U34" s="35" t="str">
        <f t="shared" ca="1" si="10"/>
        <v xml:space="preserve"> </v>
      </c>
      <c r="V34" s="36" t="str">
        <f ca="1">IF(TYPE(U34)=1,RANK(U34,OFFSET(OFFSET(V34,8-ROW(V34),),,-1):OFFSET(OFFSET(V34,8-ROW(V34),),59,-1),-1),"")</f>
        <v/>
      </c>
      <c r="W34" s="37" t="str">
        <f t="shared" ca="1" si="11"/>
        <v xml:space="preserve"> </v>
      </c>
      <c r="X34" s="34">
        <f t="shared" ca="1" si="12"/>
        <v>0</v>
      </c>
      <c r="Y34" s="35" t="str">
        <f t="shared" ca="1" si="13"/>
        <v xml:space="preserve"> </v>
      </c>
      <c r="Z34" s="36" t="str">
        <f ca="1">IF(TYPE(Y34)=1,RANK(Y34,OFFSET(OFFSET(Z34,8-ROW(Z34),),,-1):OFFSET(OFFSET(Z34,8-ROW(Z34),),59,-1),-1),"")</f>
        <v/>
      </c>
      <c r="AA34" s="37" t="str">
        <f t="shared" ca="1" si="14"/>
        <v xml:space="preserve"> </v>
      </c>
      <c r="AB34" s="34">
        <f t="shared" ca="1" si="15"/>
        <v>0</v>
      </c>
      <c r="AC34" s="35" t="str">
        <f t="shared" ca="1" si="16"/>
        <v xml:space="preserve"> </v>
      </c>
      <c r="AD34" s="36"/>
      <c r="AE34" s="37"/>
      <c r="AF34" s="34"/>
      <c r="AG34" s="35"/>
      <c r="AH34" s="36"/>
      <c r="AI34" s="37"/>
      <c r="AJ34" s="34"/>
      <c r="AK34" s="35"/>
      <c r="AL34" s="36"/>
      <c r="AM34" s="37"/>
      <c r="AN34" s="34"/>
      <c r="AO34" s="35"/>
      <c r="AP34" s="36"/>
      <c r="AQ34" s="37"/>
      <c r="AR34" s="36">
        <v>8</v>
      </c>
      <c r="AS34" s="36">
        <v>4</v>
      </c>
      <c r="AT34" s="36">
        <v>5</v>
      </c>
    </row>
    <row r="35" spans="1:46" s="14" customFormat="1" ht="45" customHeight="1" x14ac:dyDescent="0.2">
      <c r="A35" s="25">
        <v>1</v>
      </c>
      <c r="B35" s="26">
        <f>'[1]Уч-ки СТ'!B36</f>
        <v>29</v>
      </c>
      <c r="C35" s="27" t="str">
        <f>VLOOKUP(B35,'[1]Уч-ки СТ'!$B$8:$H$67,2,FALSE)&amp;CHAR(10)&amp;VLOOKUP(B35,'[1]Уч-ки СТ'!$B$8:$H$67,4,FALSE)</f>
        <v>КОЛПИН Данил
ТЮРИНА Мария</v>
      </c>
      <c r="D35" s="28" t="str">
        <f>VLOOKUP(B35,'[1]Уч-ки СТ'!$B$8:$H$67,3,FALSE)&amp;CHAR(10)&amp;VLOOKUP(B35,'[1]Уч-ки СТ'!$B$8:$H$67,5,FALSE)</f>
        <v>Сортавала,РК
СПб</v>
      </c>
      <c r="E35" s="29" t="str">
        <f>VLOOKUP(B35,'[1]Уч-ки СТ'!$B$8:$H$67,6,FALSE)</f>
        <v>ВАЗ 2109</v>
      </c>
      <c r="F35" s="29" t="str">
        <f>VLOOKUP(B35,'[1]Уч-ки СТ'!$B$8:$H$67,7,FALSE)</f>
        <v>А,С,Н</v>
      </c>
      <c r="G35" s="30">
        <f>[1]Пен.1!AM36</f>
        <v>11586.899999999994</v>
      </c>
      <c r="H35" s="30">
        <f>[1]Пен.2!R36</f>
        <v>163.80000000000121</v>
      </c>
      <c r="I35" s="31">
        <f t="shared" si="0"/>
        <v>1</v>
      </c>
      <c r="J35" s="31">
        <f t="shared" si="1"/>
        <v>1</v>
      </c>
      <c r="K35" s="31">
        <f t="shared" si="2"/>
        <v>1</v>
      </c>
      <c r="L35" s="30">
        <f t="shared" si="3"/>
        <v>11586.899999999994</v>
      </c>
      <c r="M35" s="32">
        <f t="shared" si="4"/>
        <v>11750.699999999995</v>
      </c>
      <c r="N35" s="22">
        <f t="shared" si="5"/>
        <v>28</v>
      </c>
      <c r="O35" s="33">
        <f t="shared" si="6"/>
        <v>10</v>
      </c>
      <c r="P35" s="34">
        <f t="shared" ca="1" si="7"/>
        <v>0</v>
      </c>
      <c r="Q35" s="35" t="str">
        <f ca="1">IF(P35=1,OFFSET(#REF!,,16-COLUMN(#REF!))," ")</f>
        <v xml:space="preserve"> </v>
      </c>
      <c r="R35" s="36" t="str">
        <f ca="1">IF(TYPE(Q35)=1,RANK(Q35,OFFSET(OFFSET(R35,8-ROW(R35),),,-1):OFFSET(OFFSET(R35,8-ROW(R35),),59,-1),-1),"")</f>
        <v/>
      </c>
      <c r="S35" s="37" t="str">
        <f t="shared" ca="1" si="8"/>
        <v xml:space="preserve"> </v>
      </c>
      <c r="T35" s="34">
        <f t="shared" ca="1" si="9"/>
        <v>0</v>
      </c>
      <c r="U35" s="35" t="str">
        <f t="shared" ca="1" si="10"/>
        <v xml:space="preserve"> </v>
      </c>
      <c r="V35" s="36" t="str">
        <f ca="1">IF(TYPE(U35)=1,RANK(U35,OFFSET(OFFSET(V35,8-ROW(V35),),,-1):OFFSET(OFFSET(V35,8-ROW(V35),),59,-1),-1),"")</f>
        <v/>
      </c>
      <c r="W35" s="37" t="str">
        <f t="shared" ca="1" si="11"/>
        <v xml:space="preserve"> </v>
      </c>
      <c r="X35" s="34">
        <f t="shared" ca="1" si="12"/>
        <v>0</v>
      </c>
      <c r="Y35" s="35" t="str">
        <f t="shared" ca="1" si="13"/>
        <v xml:space="preserve"> </v>
      </c>
      <c r="Z35" s="36" t="str">
        <f ca="1">IF(TYPE(Y35)=1,RANK(Y35,OFFSET(OFFSET(Z35,8-ROW(Z35),),,-1):OFFSET(OFFSET(Z35,8-ROW(Z35),),59,-1),-1),"")</f>
        <v/>
      </c>
      <c r="AA35" s="37" t="str">
        <f t="shared" ca="1" si="14"/>
        <v xml:space="preserve"> </v>
      </c>
      <c r="AB35" s="34">
        <f t="shared" ca="1" si="15"/>
        <v>0</v>
      </c>
      <c r="AC35" s="35" t="str">
        <f t="shared" ca="1" si="16"/>
        <v xml:space="preserve"> </v>
      </c>
      <c r="AD35" s="36"/>
      <c r="AE35" s="37"/>
      <c r="AF35" s="34"/>
      <c r="AG35" s="35"/>
      <c r="AH35" s="36"/>
      <c r="AI35" s="37"/>
      <c r="AJ35" s="34"/>
      <c r="AK35" s="35"/>
      <c r="AL35" s="36"/>
      <c r="AM35" s="37"/>
      <c r="AN35" s="34"/>
      <c r="AO35" s="35"/>
      <c r="AP35" s="36"/>
      <c r="AQ35" s="37"/>
      <c r="AR35" s="36">
        <v>9</v>
      </c>
      <c r="AS35" s="36">
        <v>5</v>
      </c>
      <c r="AT35" s="36">
        <v>6</v>
      </c>
    </row>
    <row r="36" spans="1:46" s="14" customFormat="1" ht="45" customHeight="1" x14ac:dyDescent="0.2">
      <c r="A36" s="25">
        <v>1</v>
      </c>
      <c r="B36" s="26">
        <f>'[1]Уч-ки СТ'!B39</f>
        <v>32</v>
      </c>
      <c r="C36" s="27" t="str">
        <f>VLOOKUP(B36,'[1]Уч-ки СТ'!$B$8:$H$67,2,FALSE)&amp;CHAR(10)&amp;VLOOKUP(B36,'[1]Уч-ки СТ'!$B$8:$H$67,4,FALSE)</f>
        <v>СУРУШКИН Александр
ГОРАН Сергей</v>
      </c>
      <c r="D36" s="28" t="str">
        <f>VLOOKUP(B36,'[1]Уч-ки СТ'!$B$8:$H$67,3,FALSE)&amp;CHAR(10)&amp;VLOOKUP(B36,'[1]Уч-ки СТ'!$B$8:$H$67,5,FALSE)</f>
        <v>СПб
СПб</v>
      </c>
      <c r="E36" s="29" t="str">
        <f>VLOOKUP(B36,'[1]Уч-ки СТ'!$B$8:$H$67,6,FALSE)</f>
        <v>Opel Vectra</v>
      </c>
      <c r="F36" s="29" t="str">
        <f>VLOOKUP(B36,'[1]Уч-ки СТ'!$B$8:$H$67,7,FALSE)</f>
        <v>А,Нов,С</v>
      </c>
      <c r="G36" s="30">
        <f>[1]Пен.1!AM39</f>
        <v>11820</v>
      </c>
      <c r="H36" s="30">
        <f>[1]Пен.2!R39</f>
        <v>82.599999999999895</v>
      </c>
      <c r="I36" s="31">
        <f t="shared" si="0"/>
        <v>1</v>
      </c>
      <c r="J36" s="31">
        <f t="shared" si="1"/>
        <v>1</v>
      </c>
      <c r="K36" s="31">
        <f t="shared" si="2"/>
        <v>1</v>
      </c>
      <c r="L36" s="30">
        <f t="shared" si="3"/>
        <v>11820</v>
      </c>
      <c r="M36" s="32">
        <f t="shared" si="4"/>
        <v>11902.6</v>
      </c>
      <c r="N36" s="22">
        <f t="shared" si="5"/>
        <v>29</v>
      </c>
      <c r="O36" s="33">
        <f t="shared" si="6"/>
        <v>8</v>
      </c>
      <c r="P36" s="34">
        <f t="shared" ca="1" si="7"/>
        <v>0</v>
      </c>
      <c r="Q36" s="35" t="str">
        <f ca="1">IF(P36=1,OFFSET(#REF!,,16-COLUMN(#REF!))," ")</f>
        <v xml:space="preserve"> </v>
      </c>
      <c r="R36" s="36" t="str">
        <f ca="1">IF(TYPE(Q36)=1,RANK(Q36,OFFSET(OFFSET(R36,8-ROW(R36),),,-1):OFFSET(OFFSET(R36,8-ROW(R36),),59,-1),-1),"")</f>
        <v/>
      </c>
      <c r="S36" s="37" t="str">
        <f t="shared" ca="1" si="8"/>
        <v xml:space="preserve"> </v>
      </c>
      <c r="T36" s="34">
        <f t="shared" ca="1" si="9"/>
        <v>0</v>
      </c>
      <c r="U36" s="35" t="str">
        <f t="shared" ca="1" si="10"/>
        <v xml:space="preserve"> </v>
      </c>
      <c r="V36" s="36" t="str">
        <f ca="1">IF(TYPE(U36)=1,RANK(U36,OFFSET(OFFSET(V36,8-ROW(V36),),,-1):OFFSET(OFFSET(V36,8-ROW(V36),),59,-1),-1),"")</f>
        <v/>
      </c>
      <c r="W36" s="37" t="str">
        <f t="shared" ca="1" si="11"/>
        <v xml:space="preserve"> </v>
      </c>
      <c r="X36" s="34">
        <f t="shared" ca="1" si="12"/>
        <v>0</v>
      </c>
      <c r="Y36" s="35" t="str">
        <f t="shared" ca="1" si="13"/>
        <v xml:space="preserve"> </v>
      </c>
      <c r="Z36" s="36" t="str">
        <f ca="1">IF(TYPE(Y36)=1,RANK(Y36,OFFSET(OFFSET(Z36,8-ROW(Z36),),,-1):OFFSET(OFFSET(Z36,8-ROW(Z36),),59,-1),-1),"")</f>
        <v/>
      </c>
      <c r="AA36" s="37" t="str">
        <f t="shared" ca="1" si="14"/>
        <v xml:space="preserve"> </v>
      </c>
      <c r="AB36" s="34">
        <f t="shared" ca="1" si="15"/>
        <v>0</v>
      </c>
      <c r="AC36" s="35" t="str">
        <f t="shared" ca="1" si="16"/>
        <v xml:space="preserve"> </v>
      </c>
      <c r="AD36" s="36"/>
      <c r="AE36" s="37"/>
      <c r="AF36" s="34"/>
      <c r="AG36" s="35"/>
      <c r="AH36" s="36"/>
      <c r="AI36" s="37"/>
      <c r="AJ36" s="34"/>
      <c r="AK36" s="35"/>
      <c r="AL36" s="36"/>
      <c r="AM36" s="37"/>
      <c r="AN36" s="34"/>
      <c r="AO36" s="35"/>
      <c r="AP36" s="36"/>
      <c r="AQ36" s="37"/>
      <c r="AR36" s="36">
        <v>10</v>
      </c>
      <c r="AS36" s="36">
        <v>6</v>
      </c>
      <c r="AT36" s="36">
        <v>7</v>
      </c>
    </row>
    <row r="37" spans="1:46" s="14" customFormat="1" ht="45" customHeight="1" x14ac:dyDescent="0.2">
      <c r="A37" s="25">
        <v>1</v>
      </c>
      <c r="B37" s="26">
        <f>'[1]Уч-ки СТ'!B18</f>
        <v>11</v>
      </c>
      <c r="C37" s="27" t="str">
        <f>VLOOKUP(B37,'[1]Уч-ки СТ'!$B$8:$H$67,2,FALSE)&amp;CHAR(10)&amp;VLOOKUP(B37,'[1]Уч-ки СТ'!$B$8:$H$67,4,FALSE)</f>
        <v>БЕЛЬЧЕНКО Юрий
ГАРБАР Кирилл</v>
      </c>
      <c r="D37" s="28" t="str">
        <f>VLOOKUP(B37,'[1]Уч-ки СТ'!$B$8:$H$67,3,FALSE)&amp;CHAR(10)&amp;VLOOKUP(B37,'[1]Уч-ки СТ'!$B$8:$H$67,5,FALSE)</f>
        <v>СПб
СПб</v>
      </c>
      <c r="E37" s="29" t="str">
        <f>VLOOKUP(B37,'[1]Уч-ки СТ'!$B$8:$H$67,6,FALSE)</f>
        <v>Ford Fiesta</v>
      </c>
      <c r="F37" s="29" t="str">
        <f>VLOOKUP(B37,'[1]Уч-ки СТ'!$B$8:$H$67,7,FALSE)</f>
        <v>А</v>
      </c>
      <c r="G37" s="30" t="str">
        <f>[1]Пен.1!AM18</f>
        <v>сход</v>
      </c>
      <c r="H37" s="30" t="str">
        <f>[1]Пен.2!R18</f>
        <v>сход</v>
      </c>
      <c r="I37" s="31">
        <f t="shared" si="0"/>
        <v>1</v>
      </c>
      <c r="J37" s="31">
        <f t="shared" si="1"/>
        <v>0</v>
      </c>
      <c r="K37" s="31">
        <f t="shared" si="2"/>
        <v>0</v>
      </c>
      <c r="L37" s="30" t="str">
        <f t="shared" si="3"/>
        <v>сход</v>
      </c>
      <c r="M37" s="32" t="str">
        <f t="shared" si="4"/>
        <v>сход</v>
      </c>
      <c r="N37" s="22" t="str">
        <f t="shared" si="5"/>
        <v>-</v>
      </c>
      <c r="O37" s="33">
        <f t="shared" si="6"/>
        <v>0</v>
      </c>
      <c r="P37" s="34">
        <f t="shared" ca="1" si="7"/>
        <v>0</v>
      </c>
      <c r="Q37" s="35" t="str">
        <f ca="1">IF(P37=1,OFFSET(#REF!,,16-COLUMN(#REF!))," ")</f>
        <v xml:space="preserve"> </v>
      </c>
      <c r="R37" s="36" t="str">
        <f ca="1">IF(TYPE(Q37)=1,RANK(Q37,OFFSET(OFFSET(R37,8-ROW(R37),),,-1):OFFSET(OFFSET(R37,8-ROW(R37),),59,-1),-1),"")</f>
        <v/>
      </c>
      <c r="S37" s="37" t="str">
        <f t="shared" ca="1" si="8"/>
        <v xml:space="preserve"> </v>
      </c>
      <c r="T37" s="34">
        <f t="shared" ca="1" si="9"/>
        <v>0</v>
      </c>
      <c r="U37" s="35" t="str">
        <f t="shared" ca="1" si="10"/>
        <v xml:space="preserve"> </v>
      </c>
      <c r="V37" s="36" t="str">
        <f ca="1">IF(TYPE(U37)=1,RANK(U37,OFFSET(OFFSET(V37,8-ROW(V37),),,-1):OFFSET(OFFSET(V37,8-ROW(V37),),59,-1),-1),"")</f>
        <v/>
      </c>
      <c r="W37" s="37" t="str">
        <f t="shared" ca="1" si="11"/>
        <v xml:space="preserve"> </v>
      </c>
      <c r="X37" s="34">
        <f t="shared" ca="1" si="12"/>
        <v>0</v>
      </c>
      <c r="Y37" s="35" t="str">
        <f t="shared" ca="1" si="13"/>
        <v xml:space="preserve"> </v>
      </c>
      <c r="Z37" s="36" t="str">
        <f ca="1">IF(TYPE(Y37)=1,RANK(Y37,OFFSET(OFFSET(Z37,8-ROW(Z37),),,-1):OFFSET(OFFSET(Z37,8-ROW(Z37),),59,-1),-1),"")</f>
        <v/>
      </c>
      <c r="AA37" s="37" t="str">
        <f t="shared" ca="1" si="14"/>
        <v xml:space="preserve"> </v>
      </c>
      <c r="AB37" s="34">
        <f t="shared" ca="1" si="15"/>
        <v>0</v>
      </c>
      <c r="AC37" s="35" t="str">
        <f t="shared" ca="1" si="16"/>
        <v xml:space="preserve"> </v>
      </c>
      <c r="AD37" s="36"/>
      <c r="AE37" s="37"/>
      <c r="AF37" s="34"/>
      <c r="AG37" s="35"/>
      <c r="AH37" s="36"/>
      <c r="AI37" s="37"/>
      <c r="AJ37" s="34"/>
      <c r="AK37" s="35"/>
      <c r="AL37" s="36"/>
      <c r="AM37" s="37"/>
      <c r="AN37" s="34"/>
      <c r="AO37" s="35"/>
      <c r="AP37" s="36"/>
      <c r="AQ37" s="37"/>
      <c r="AR37" s="36"/>
      <c r="AS37" s="36"/>
      <c r="AT37" s="36"/>
    </row>
    <row r="38" spans="1:46" s="14" customFormat="1" ht="45" customHeight="1" x14ac:dyDescent="0.2">
      <c r="A38" s="25">
        <v>1</v>
      </c>
      <c r="B38" s="26">
        <f>'[1]Уч-ки СТ'!B34</f>
        <v>27</v>
      </c>
      <c r="C38" s="27" t="str">
        <f>VLOOKUP(B38,'[1]Уч-ки СТ'!$B$8:$H$67,2,FALSE)&amp;CHAR(10)&amp;VLOOKUP(B38,'[1]Уч-ки СТ'!$B$8:$H$67,4,FALSE)</f>
        <v>СМОРОДИНОВ Сергей
МАЛУХИН Виктор</v>
      </c>
      <c r="D38" s="28" t="str">
        <f>VLOOKUP(B38,'[1]Уч-ки СТ'!$B$8:$H$67,3,FALSE)&amp;CHAR(10)&amp;VLOOKUP(B38,'[1]Уч-ки СТ'!$B$8:$H$67,5,FALSE)</f>
        <v>СПб
СПб</v>
      </c>
      <c r="E38" s="29" t="str">
        <f>VLOOKUP(B38,'[1]Уч-ки СТ'!$B$8:$H$67,6,FALSE)</f>
        <v>Mitsubishi Colt</v>
      </c>
      <c r="F38" s="29" t="str">
        <f>VLOOKUP(B38,'[1]Уч-ки СТ'!$B$8:$H$67,7,FALSE)</f>
        <v>А, Нов</v>
      </c>
      <c r="G38" s="30">
        <f>[1]Пен.1!AM34</f>
        <v>8132.5000000000146</v>
      </c>
      <c r="H38" s="30" t="str">
        <f>[1]Пен.2!R34</f>
        <v>сход</v>
      </c>
      <c r="I38" s="31">
        <f t="shared" si="0"/>
        <v>1</v>
      </c>
      <c r="J38" s="31">
        <f t="shared" si="1"/>
        <v>1</v>
      </c>
      <c r="K38" s="31">
        <f t="shared" si="2"/>
        <v>0</v>
      </c>
      <c r="L38" s="30">
        <f t="shared" si="3"/>
        <v>8132.5000000000146</v>
      </c>
      <c r="M38" s="32" t="str">
        <f t="shared" si="4"/>
        <v>сход</v>
      </c>
      <c r="N38" s="22" t="str">
        <f t="shared" si="5"/>
        <v>-</v>
      </c>
      <c r="O38" s="33">
        <f t="shared" si="6"/>
        <v>0</v>
      </c>
      <c r="P38" s="34">
        <f t="shared" ca="1" si="7"/>
        <v>0</v>
      </c>
      <c r="Q38" s="35" t="str">
        <f ca="1">IF(P38=1,OFFSET(#REF!,,16-COLUMN(#REF!))," ")</f>
        <v xml:space="preserve"> </v>
      </c>
      <c r="R38" s="36" t="str">
        <f ca="1">IF(TYPE(Q38)=1,RANK(Q38,OFFSET(OFFSET(R38,8-ROW(R38),),,-1):OFFSET(OFFSET(R38,8-ROW(R38),),59,-1),-1),"")</f>
        <v/>
      </c>
      <c r="S38" s="37" t="str">
        <f t="shared" ca="1" si="8"/>
        <v xml:space="preserve"> </v>
      </c>
      <c r="T38" s="34">
        <f t="shared" ca="1" si="9"/>
        <v>0</v>
      </c>
      <c r="U38" s="35" t="str">
        <f t="shared" ca="1" si="10"/>
        <v xml:space="preserve"> </v>
      </c>
      <c r="V38" s="36" t="str">
        <f ca="1">IF(TYPE(U38)=1,RANK(U38,OFFSET(OFFSET(V38,8-ROW(V38),),,-1):OFFSET(OFFSET(V38,8-ROW(V38),),59,-1),-1),"")</f>
        <v/>
      </c>
      <c r="W38" s="37" t="str">
        <f t="shared" ca="1" si="11"/>
        <v xml:space="preserve"> </v>
      </c>
      <c r="X38" s="34">
        <f t="shared" ca="1" si="12"/>
        <v>0</v>
      </c>
      <c r="Y38" s="35" t="str">
        <f t="shared" ca="1" si="13"/>
        <v xml:space="preserve"> </v>
      </c>
      <c r="Z38" s="36" t="str">
        <f ca="1">IF(TYPE(Y38)=1,RANK(Y38,OFFSET(OFFSET(Z38,8-ROW(Z38),),,-1):OFFSET(OFFSET(Z38,8-ROW(Z38),),59,-1),-1),"")</f>
        <v/>
      </c>
      <c r="AA38" s="37" t="str">
        <f t="shared" ca="1" si="14"/>
        <v xml:space="preserve"> </v>
      </c>
      <c r="AB38" s="34">
        <f t="shared" ca="1" si="15"/>
        <v>0</v>
      </c>
      <c r="AC38" s="35" t="str">
        <f t="shared" ca="1" si="16"/>
        <v xml:space="preserve"> </v>
      </c>
      <c r="AD38" s="36"/>
      <c r="AE38" s="37"/>
      <c r="AF38" s="34"/>
      <c r="AG38" s="35"/>
      <c r="AH38" s="36"/>
      <c r="AI38" s="37"/>
      <c r="AJ38" s="34"/>
      <c r="AK38" s="35"/>
      <c r="AL38" s="36"/>
      <c r="AM38" s="37"/>
      <c r="AN38" s="34"/>
      <c r="AO38" s="35"/>
      <c r="AP38" s="36"/>
      <c r="AQ38" s="37"/>
      <c r="AR38" s="36"/>
      <c r="AS38" s="36"/>
      <c r="AT38" s="36"/>
    </row>
    <row r="39" spans="1:46" s="14" customFormat="1" ht="45" customHeight="1" x14ac:dyDescent="0.2">
      <c r="A39" s="25">
        <v>1</v>
      </c>
      <c r="B39" s="26">
        <f>'[1]Уч-ки СТ'!B37</f>
        <v>30</v>
      </c>
      <c r="C39" s="27" t="str">
        <f>VLOOKUP(B39,'[1]Уч-ки СТ'!$B$8:$H$67,2,FALSE)&amp;CHAR(10)&amp;VLOOKUP(B39,'[1]Уч-ки СТ'!$B$8:$H$67,4,FALSE)</f>
        <v>ОГАНЕЗОВ Константин
ТУЗИКОВ Никита</v>
      </c>
      <c r="D39" s="28" t="str">
        <f>VLOOKUP(B39,'[1]Уч-ки СТ'!$B$8:$H$67,3,FALSE)&amp;CHAR(10)&amp;VLOOKUP(B39,'[1]Уч-ки СТ'!$B$8:$H$67,5,FALSE)</f>
        <v>СПб
СПб</v>
      </c>
      <c r="E39" s="29" t="str">
        <f>VLOOKUP(B39,'[1]Уч-ки СТ'!$B$8:$H$67,6,FALSE)</f>
        <v>VW Vento</v>
      </c>
      <c r="F39" s="29" t="str">
        <f>VLOOKUP(B39,'[1]Уч-ки СТ'!$B$8:$H$67,7,FALSE)</f>
        <v>А, С, Нов</v>
      </c>
      <c r="G39" s="30" t="str">
        <f>[1]Пен.1!AM37</f>
        <v>сход</v>
      </c>
      <c r="H39" s="30" t="str">
        <f>[1]Пен.2!R37</f>
        <v>сход</v>
      </c>
      <c r="I39" s="31">
        <f t="shared" si="0"/>
        <v>1</v>
      </c>
      <c r="J39" s="31">
        <f t="shared" si="1"/>
        <v>0</v>
      </c>
      <c r="K39" s="31">
        <f t="shared" si="2"/>
        <v>0</v>
      </c>
      <c r="L39" s="30" t="str">
        <f t="shared" si="3"/>
        <v>сход</v>
      </c>
      <c r="M39" s="32" t="str">
        <f t="shared" si="4"/>
        <v>сход</v>
      </c>
      <c r="N39" s="22" t="str">
        <f t="shared" si="5"/>
        <v>-</v>
      </c>
      <c r="O39" s="33">
        <f t="shared" si="6"/>
        <v>0</v>
      </c>
      <c r="P39" s="34">
        <f t="shared" ca="1" si="7"/>
        <v>0</v>
      </c>
      <c r="Q39" s="35" t="str">
        <f ca="1">IF(P39=1,OFFSET(#REF!,,16-COLUMN(#REF!))," ")</f>
        <v xml:space="preserve"> </v>
      </c>
      <c r="R39" s="36" t="str">
        <f ca="1">IF(TYPE(Q39)=1,RANK(Q39,OFFSET(OFFSET(R39,8-ROW(R39),),,-1):OFFSET(OFFSET(R39,8-ROW(R39),),59,-1),-1),"")</f>
        <v/>
      </c>
      <c r="S39" s="37" t="str">
        <f t="shared" ca="1" si="8"/>
        <v xml:space="preserve"> </v>
      </c>
      <c r="T39" s="34">
        <f t="shared" ca="1" si="9"/>
        <v>0</v>
      </c>
      <c r="U39" s="35" t="str">
        <f t="shared" ca="1" si="10"/>
        <v xml:space="preserve"> </v>
      </c>
      <c r="V39" s="36" t="str">
        <f ca="1">IF(TYPE(U39)=1,RANK(U39,OFFSET(OFFSET(V39,8-ROW(V39),),,-1):OFFSET(OFFSET(V39,8-ROW(V39),),59,-1),-1),"")</f>
        <v/>
      </c>
      <c r="W39" s="37" t="str">
        <f t="shared" ca="1" si="11"/>
        <v xml:space="preserve"> </v>
      </c>
      <c r="X39" s="34">
        <f t="shared" ca="1" si="12"/>
        <v>0</v>
      </c>
      <c r="Y39" s="35" t="str">
        <f t="shared" ca="1" si="13"/>
        <v xml:space="preserve"> </v>
      </c>
      <c r="Z39" s="36" t="str">
        <f ca="1">IF(TYPE(Y39)=1,RANK(Y39,OFFSET(OFFSET(Z39,8-ROW(Z39),),,-1):OFFSET(OFFSET(Z39,8-ROW(Z39),),59,-1),-1),"")</f>
        <v/>
      </c>
      <c r="AA39" s="37" t="str">
        <f t="shared" ca="1" si="14"/>
        <v xml:space="preserve"> </v>
      </c>
      <c r="AB39" s="34">
        <f t="shared" ca="1" si="15"/>
        <v>0</v>
      </c>
      <c r="AC39" s="35" t="str">
        <f t="shared" ca="1" si="16"/>
        <v xml:space="preserve"> </v>
      </c>
      <c r="AD39" s="36"/>
      <c r="AE39" s="37"/>
      <c r="AF39" s="34"/>
      <c r="AG39" s="35"/>
      <c r="AH39" s="36"/>
      <c r="AI39" s="37"/>
      <c r="AJ39" s="34"/>
      <c r="AK39" s="35"/>
      <c r="AL39" s="36"/>
      <c r="AM39" s="37"/>
      <c r="AN39" s="34"/>
      <c r="AO39" s="35"/>
      <c r="AP39" s="36"/>
      <c r="AQ39" s="37"/>
      <c r="AR39" s="36"/>
      <c r="AS39" s="36">
        <v>7</v>
      </c>
      <c r="AT39" s="36">
        <v>8</v>
      </c>
    </row>
    <row r="40" spans="1:46" s="14" customFormat="1" ht="45" customHeight="1" x14ac:dyDescent="0.2">
      <c r="A40" s="25">
        <v>1</v>
      </c>
      <c r="B40" s="26">
        <f>'[1]Уч-ки СТ'!B38</f>
        <v>31</v>
      </c>
      <c r="C40" s="27" t="str">
        <f>VLOOKUP(B40,'[1]Уч-ки СТ'!$B$8:$H$67,2,FALSE)&amp;CHAR(10)&amp;VLOOKUP(B40,'[1]Уч-ки СТ'!$B$8:$H$67,4,FALSE)</f>
        <v>АГАНИН Тимофей
ЕСАУЛОВ Игорь</v>
      </c>
      <c r="D40" s="28" t="str">
        <f>VLOOKUP(B40,'[1]Уч-ки СТ'!$B$8:$H$67,3,FALSE)&amp;CHAR(10)&amp;VLOOKUP(B40,'[1]Уч-ки СТ'!$B$8:$H$67,5,FALSE)</f>
        <v>СПб
СПб</v>
      </c>
      <c r="E40" s="29" t="str">
        <f>VLOOKUP(B40,'[1]Уч-ки СТ'!$B$8:$H$67,6,FALSE)</f>
        <v>Mitsubishi Lancer</v>
      </c>
      <c r="F40" s="29" t="str">
        <f>VLOOKUP(B40,'[1]Уч-ки СТ'!$B$8:$H$67,7,FALSE)</f>
        <v>А,Нов</v>
      </c>
      <c r="G40" s="30">
        <f>[1]Пен.1!AM38</f>
        <v>8284.9000000000051</v>
      </c>
      <c r="H40" s="30" t="str">
        <f>[1]Пен.2!R38</f>
        <v>сход</v>
      </c>
      <c r="I40" s="31">
        <f t="shared" si="0"/>
        <v>1</v>
      </c>
      <c r="J40" s="31">
        <f t="shared" si="1"/>
        <v>1</v>
      </c>
      <c r="K40" s="31">
        <f t="shared" si="2"/>
        <v>0</v>
      </c>
      <c r="L40" s="30">
        <f t="shared" si="3"/>
        <v>8284.9000000000051</v>
      </c>
      <c r="M40" s="32" t="str">
        <f t="shared" si="4"/>
        <v>сход</v>
      </c>
      <c r="N40" s="22" t="str">
        <f t="shared" si="5"/>
        <v>-</v>
      </c>
      <c r="O40" s="33">
        <f t="shared" si="6"/>
        <v>0</v>
      </c>
      <c r="P40" s="34">
        <f t="shared" ca="1" si="7"/>
        <v>0</v>
      </c>
      <c r="Q40" s="35" t="str">
        <f ca="1">IF(P40=1,OFFSET(#REF!,,16-COLUMN(#REF!))," ")</f>
        <v xml:space="preserve"> </v>
      </c>
      <c r="R40" s="36" t="str">
        <f ca="1">IF(TYPE(Q40)=1,RANK(Q40,OFFSET(OFFSET(R40,8-ROW(R40),),,-1):OFFSET(OFFSET(R40,8-ROW(R40),),59,-1),-1),"")</f>
        <v/>
      </c>
      <c r="S40" s="37" t="str">
        <f t="shared" ca="1" si="8"/>
        <v xml:space="preserve"> </v>
      </c>
      <c r="T40" s="34">
        <f t="shared" ca="1" si="9"/>
        <v>0</v>
      </c>
      <c r="U40" s="35" t="str">
        <f t="shared" ca="1" si="10"/>
        <v xml:space="preserve"> </v>
      </c>
      <c r="V40" s="36" t="str">
        <f ca="1">IF(TYPE(U40)=1,RANK(U40,OFFSET(OFFSET(V40,8-ROW(V40),),,-1):OFFSET(OFFSET(V40,8-ROW(V40),),59,-1),-1),"")</f>
        <v/>
      </c>
      <c r="W40" s="37" t="str">
        <f t="shared" ca="1" si="11"/>
        <v xml:space="preserve"> </v>
      </c>
      <c r="X40" s="34">
        <f t="shared" ca="1" si="12"/>
        <v>0</v>
      </c>
      <c r="Y40" s="35" t="str">
        <f t="shared" ca="1" si="13"/>
        <v xml:space="preserve"> </v>
      </c>
      <c r="Z40" s="36" t="str">
        <f ca="1">IF(TYPE(Y40)=1,RANK(Y40,OFFSET(OFFSET(Z40,8-ROW(Z40),),,-1):OFFSET(OFFSET(Z40,8-ROW(Z40),),59,-1),-1),"")</f>
        <v/>
      </c>
      <c r="AA40" s="37" t="str">
        <f t="shared" ca="1" si="14"/>
        <v xml:space="preserve"> </v>
      </c>
      <c r="AB40" s="34">
        <f t="shared" ca="1" si="15"/>
        <v>0</v>
      </c>
      <c r="AC40" s="35" t="str">
        <f t="shared" ca="1" si="16"/>
        <v xml:space="preserve"> </v>
      </c>
      <c r="AD40" s="36"/>
      <c r="AE40" s="37"/>
      <c r="AF40" s="34"/>
      <c r="AG40" s="35"/>
      <c r="AH40" s="36"/>
      <c r="AI40" s="37"/>
      <c r="AJ40" s="34"/>
      <c r="AK40" s="35"/>
      <c r="AL40" s="36"/>
      <c r="AM40" s="37"/>
      <c r="AN40" s="34"/>
      <c r="AO40" s="35"/>
      <c r="AP40" s="36"/>
      <c r="AQ40" s="37"/>
      <c r="AR40" s="36"/>
      <c r="AS40" s="36"/>
      <c r="AT40" s="36"/>
    </row>
    <row r="41" spans="1:46" ht="23.45" customHeight="1" x14ac:dyDescent="0.25">
      <c r="I41" s="38">
        <f>SUM(I8:I40)</f>
        <v>33</v>
      </c>
      <c r="J41" s="38"/>
      <c r="K41" s="38">
        <f>SUM(K8:K40)</f>
        <v>29</v>
      </c>
      <c r="L41" s="38"/>
      <c r="M41" s="39" t="s">
        <v>31</v>
      </c>
      <c r="N41" s="40">
        <f>I41</f>
        <v>33</v>
      </c>
      <c r="O41" s="41"/>
      <c r="P41" s="40">
        <f ca="1">SUM(P8:P40)</f>
        <v>0</v>
      </c>
      <c r="Q41" s="40">
        <f ca="1">IF(P41&gt;9,100,P41*10)</f>
        <v>0</v>
      </c>
      <c r="R41" s="40">
        <f ca="1">P41</f>
        <v>0</v>
      </c>
      <c r="S41" s="40"/>
      <c r="T41" s="40">
        <f ca="1">SUM(T8:T40)</f>
        <v>0</v>
      </c>
      <c r="U41" s="40">
        <f ca="1">IF(T41&gt;9,100,T41*10)</f>
        <v>0</v>
      </c>
      <c r="V41" s="40">
        <f ca="1">T41</f>
        <v>0</v>
      </c>
      <c r="W41" s="40"/>
      <c r="X41" s="40">
        <f ca="1">SUM(X8:X40)</f>
        <v>0</v>
      </c>
      <c r="Y41" s="40">
        <f ca="1">IF(X41&gt;9,100,X41*10)</f>
        <v>0</v>
      </c>
      <c r="Z41" s="40">
        <f ca="1">X41</f>
        <v>0</v>
      </c>
      <c r="AA41" s="40"/>
      <c r="AB41" s="40">
        <f ca="1">SUM(AB8:AB40)</f>
        <v>0</v>
      </c>
      <c r="AC41" s="40">
        <f ca="1">IF(AB41&gt;9,100,AB41*10)</f>
        <v>0</v>
      </c>
      <c r="AD41" s="40">
        <v>3</v>
      </c>
      <c r="AE41" s="40"/>
      <c r="AF41" s="40">
        <f>SUM(AF8:AF40)</f>
        <v>0</v>
      </c>
      <c r="AG41" s="40">
        <f>IF(AF41&gt;9,100,AF41*10)</f>
        <v>0</v>
      </c>
      <c r="AH41" s="40">
        <v>4</v>
      </c>
      <c r="AI41" s="40"/>
      <c r="AJ41" s="40">
        <f>SUM(AJ8:AJ40)</f>
        <v>0</v>
      </c>
      <c r="AK41" s="40">
        <f>IF(AJ41&gt;9,100,AJ41*10)</f>
        <v>0</v>
      </c>
      <c r="AL41" s="40">
        <v>2</v>
      </c>
      <c r="AM41" s="40"/>
      <c r="AN41" s="40">
        <f>SUM(AN8:AN40)</f>
        <v>0</v>
      </c>
      <c r="AO41" s="40">
        <f>IF(AN41&gt;9,100,AN41*10)</f>
        <v>0</v>
      </c>
      <c r="AP41" s="40">
        <f>AN41</f>
        <v>0</v>
      </c>
      <c r="AQ41" s="40"/>
      <c r="AR41" s="40">
        <v>13</v>
      </c>
      <c r="AS41" s="40">
        <v>7</v>
      </c>
      <c r="AT41" s="40">
        <v>8</v>
      </c>
    </row>
    <row r="42" spans="1:46" ht="18" x14ac:dyDescent="0.25">
      <c r="C42" s="42" t="s">
        <v>32</v>
      </c>
      <c r="D42" s="14"/>
      <c r="E42"/>
      <c r="F42" s="42" t="s">
        <v>33</v>
      </c>
      <c r="H42" s="38"/>
      <c r="I42" s="43"/>
      <c r="J42" s="43"/>
      <c r="K42" s="43"/>
      <c r="L42" s="43"/>
    </row>
    <row r="43" spans="1:46" ht="9" customHeight="1" x14ac:dyDescent="0.25">
      <c r="C43" s="44"/>
      <c r="F43" s="45"/>
      <c r="G43" s="46"/>
    </row>
    <row r="44" spans="1:46" ht="18" x14ac:dyDescent="0.25">
      <c r="C44" s="15" t="s">
        <v>34</v>
      </c>
      <c r="E44"/>
      <c r="F44" s="15" t="s">
        <v>172</v>
      </c>
    </row>
    <row r="45" spans="1:46" x14ac:dyDescent="0.25">
      <c r="A45" s="4">
        <v>1</v>
      </c>
      <c r="B45" s="2">
        <f>1+A45</f>
        <v>2</v>
      </c>
      <c r="C45" s="2">
        <f t="shared" ref="C45:O45" si="17">1+B45</f>
        <v>3</v>
      </c>
      <c r="D45" s="2">
        <f t="shared" si="17"/>
        <v>4</v>
      </c>
      <c r="E45" s="2">
        <f t="shared" si="17"/>
        <v>5</v>
      </c>
      <c r="F45" s="2">
        <f t="shared" si="17"/>
        <v>6</v>
      </c>
      <c r="G45" s="2">
        <f t="shared" si="17"/>
        <v>7</v>
      </c>
      <c r="H45" s="2">
        <f t="shared" si="17"/>
        <v>8</v>
      </c>
      <c r="I45" s="2">
        <f t="shared" si="17"/>
        <v>9</v>
      </c>
      <c r="J45" s="2">
        <f t="shared" si="17"/>
        <v>10</v>
      </c>
      <c r="K45" s="2">
        <f t="shared" si="17"/>
        <v>11</v>
      </c>
      <c r="L45" s="2">
        <f t="shared" si="17"/>
        <v>12</v>
      </c>
      <c r="M45" s="2">
        <f t="shared" si="17"/>
        <v>13</v>
      </c>
      <c r="N45" s="2">
        <f t="shared" si="17"/>
        <v>14</v>
      </c>
      <c r="O45" s="2">
        <f t="shared" si="17"/>
        <v>15</v>
      </c>
    </row>
  </sheetData>
  <mergeCells count="11">
    <mergeCell ref="AF3:AI6"/>
    <mergeCell ref="N3:O6"/>
    <mergeCell ref="P3:S6"/>
    <mergeCell ref="T3:W6"/>
    <mergeCell ref="X3:AA6"/>
    <mergeCell ref="AB3:AE6"/>
    <mergeCell ref="AJ3:AM6"/>
    <mergeCell ref="AN3:AQ6"/>
    <mergeCell ref="AR3:AR4"/>
    <mergeCell ref="AS3:AS4"/>
    <mergeCell ref="AT3:AT4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69" fitToHeight="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BreakPreview" zoomScale="95" zoomScaleNormal="100" workbookViewId="0">
      <pane ySplit="7" topLeftCell="A8" activePane="bottomLeft" state="frozen"/>
      <selection activeCell="B1" sqref="B1"/>
      <selection pane="bottomLeft" activeCell="L15" sqref="L15"/>
    </sheetView>
  </sheetViews>
  <sheetFormatPr defaultRowHeight="12.75" x14ac:dyDescent="0.2"/>
  <cols>
    <col min="1" max="1" width="4.7109375" customWidth="1"/>
    <col min="2" max="2" width="26.7109375" customWidth="1"/>
    <col min="3" max="3" width="8.7109375" style="4" customWidth="1"/>
    <col min="4" max="5" width="26.7109375" style="4" customWidth="1"/>
    <col min="6" max="6" width="9.5703125" style="4" customWidth="1"/>
  </cols>
  <sheetData>
    <row r="1" spans="1:8" ht="28.9" customHeight="1" x14ac:dyDescent="0.3">
      <c r="A1" s="64" t="s">
        <v>1</v>
      </c>
      <c r="B1" s="64"/>
      <c r="C1" s="64"/>
      <c r="D1" s="64"/>
      <c r="E1" s="64"/>
      <c r="F1" s="65"/>
      <c r="G1" s="12"/>
      <c r="H1" s="12"/>
    </row>
    <row r="2" spans="1:8" ht="5.45" customHeight="1" x14ac:dyDescent="0.2"/>
    <row r="3" spans="1:8" ht="22.15" customHeight="1" x14ac:dyDescent="0.3">
      <c r="A3" s="122" t="s">
        <v>173</v>
      </c>
      <c r="B3" s="122"/>
      <c r="C3" s="122"/>
      <c r="D3" s="122"/>
      <c r="E3" s="122"/>
      <c r="F3" s="66"/>
    </row>
    <row r="4" spans="1:8" ht="4.9000000000000004" customHeight="1" x14ac:dyDescent="0.2">
      <c r="A4" s="123"/>
      <c r="B4" s="123"/>
      <c r="C4" s="123"/>
      <c r="D4" s="123"/>
      <c r="E4" s="123"/>
      <c r="F4" s="54"/>
    </row>
    <row r="5" spans="1:8" ht="7.15" customHeight="1" thickBot="1" x14ac:dyDescent="0.25"/>
    <row r="6" spans="1:8" s="70" customFormat="1" ht="63" customHeight="1" thickBot="1" x14ac:dyDescent="0.25">
      <c r="A6" s="67" t="s">
        <v>36</v>
      </c>
      <c r="B6" s="68" t="s">
        <v>174</v>
      </c>
      <c r="C6" s="68" t="s">
        <v>175</v>
      </c>
      <c r="D6" s="68" t="s">
        <v>176</v>
      </c>
      <c r="E6" s="68" t="s">
        <v>177</v>
      </c>
      <c r="F6" s="68" t="s">
        <v>28</v>
      </c>
      <c r="G6" s="69" t="s">
        <v>178</v>
      </c>
      <c r="H6" s="69" t="s">
        <v>27</v>
      </c>
    </row>
    <row r="7" spans="1:8" s="70" customFormat="1" ht="4.1500000000000004" hidden="1" customHeight="1" thickBot="1" x14ac:dyDescent="0.25">
      <c r="A7" s="71"/>
      <c r="B7" s="72"/>
      <c r="C7" s="72"/>
      <c r="D7" s="72"/>
      <c r="E7" s="73"/>
      <c r="F7" s="74"/>
    </row>
    <row r="8" spans="1:8" x14ac:dyDescent="0.2">
      <c r="A8" s="105">
        <v>3</v>
      </c>
      <c r="B8" s="108" t="s">
        <v>8</v>
      </c>
      <c r="C8" s="75">
        <v>3</v>
      </c>
      <c r="D8" s="76" t="s">
        <v>53</v>
      </c>
      <c r="E8" s="77" t="s">
        <v>54</v>
      </c>
      <c r="F8" s="78">
        <v>91</v>
      </c>
      <c r="G8" s="111">
        <v>170</v>
      </c>
      <c r="H8" s="111" t="s">
        <v>179</v>
      </c>
    </row>
    <row r="9" spans="1:8" x14ac:dyDescent="0.2">
      <c r="A9" s="106"/>
      <c r="B9" s="109"/>
      <c r="C9" s="79">
        <v>7</v>
      </c>
      <c r="D9" s="78" t="s">
        <v>66</v>
      </c>
      <c r="E9" s="80" t="s">
        <v>68</v>
      </c>
      <c r="F9" s="78">
        <v>19</v>
      </c>
      <c r="G9" s="112"/>
      <c r="H9" s="112"/>
    </row>
    <row r="10" spans="1:8" x14ac:dyDescent="0.2">
      <c r="A10" s="106"/>
      <c r="B10" s="109"/>
      <c r="C10" s="79">
        <v>8</v>
      </c>
      <c r="D10" s="78" t="s">
        <v>70</v>
      </c>
      <c r="E10" s="80" t="s">
        <v>71</v>
      </c>
      <c r="F10" s="78">
        <v>17</v>
      </c>
      <c r="G10" s="112"/>
      <c r="H10" s="112"/>
    </row>
    <row r="11" spans="1:8" s="70" customFormat="1" x14ac:dyDescent="0.2">
      <c r="A11" s="106"/>
      <c r="B11" s="109"/>
      <c r="C11" s="81">
        <v>12</v>
      </c>
      <c r="D11" s="78" t="s">
        <v>86</v>
      </c>
      <c r="E11" s="80" t="s">
        <v>87</v>
      </c>
      <c r="F11" s="78">
        <v>79</v>
      </c>
      <c r="G11" s="112"/>
      <c r="H11" s="112"/>
    </row>
    <row r="12" spans="1:8" s="70" customFormat="1" ht="13.5" thickBot="1" x14ac:dyDescent="0.25">
      <c r="A12" s="107"/>
      <c r="B12" s="110"/>
      <c r="C12" s="82"/>
      <c r="D12" s="83" t="s">
        <v>185</v>
      </c>
      <c r="E12" s="84" t="s">
        <v>185</v>
      </c>
      <c r="F12" s="78"/>
      <c r="G12" s="113"/>
      <c r="H12" s="113"/>
    </row>
    <row r="13" spans="1:8" x14ac:dyDescent="0.2">
      <c r="A13" s="105">
        <v>2</v>
      </c>
      <c r="B13" s="114" t="s">
        <v>180</v>
      </c>
      <c r="C13" s="75">
        <v>1</v>
      </c>
      <c r="D13" s="76" t="s">
        <v>43</v>
      </c>
      <c r="E13" s="77" t="s">
        <v>45</v>
      </c>
      <c r="F13" s="78">
        <v>58</v>
      </c>
      <c r="G13" s="111">
        <v>162</v>
      </c>
      <c r="H13" s="111" t="s">
        <v>181</v>
      </c>
    </row>
    <row r="14" spans="1:8" x14ac:dyDescent="0.2">
      <c r="A14" s="106"/>
      <c r="B14" s="115"/>
      <c r="C14" s="79">
        <v>4</v>
      </c>
      <c r="D14" s="78" t="s">
        <v>56</v>
      </c>
      <c r="E14" s="80" t="s">
        <v>57</v>
      </c>
      <c r="F14" s="78">
        <v>46</v>
      </c>
      <c r="G14" s="112"/>
      <c r="H14" s="112"/>
    </row>
    <row r="15" spans="1:8" x14ac:dyDescent="0.2">
      <c r="A15" s="106"/>
      <c r="B15" s="115"/>
      <c r="C15" s="79">
        <v>10</v>
      </c>
      <c r="D15" s="78" t="s">
        <v>79</v>
      </c>
      <c r="E15" s="80" t="s">
        <v>80</v>
      </c>
      <c r="F15" s="78">
        <v>100</v>
      </c>
      <c r="G15" s="112"/>
      <c r="H15" s="112"/>
    </row>
    <row r="16" spans="1:8" x14ac:dyDescent="0.2">
      <c r="A16" s="106"/>
      <c r="B16" s="115"/>
      <c r="C16" s="79">
        <v>22</v>
      </c>
      <c r="D16" s="78" t="s">
        <v>125</v>
      </c>
      <c r="E16" s="80" t="s">
        <v>126</v>
      </c>
      <c r="F16" s="78">
        <v>62</v>
      </c>
      <c r="G16" s="112"/>
      <c r="H16" s="112"/>
    </row>
    <row r="17" spans="1:8" ht="13.5" thickBot="1" x14ac:dyDescent="0.25">
      <c r="A17" s="107"/>
      <c r="B17" s="116"/>
      <c r="C17" s="85"/>
      <c r="D17" s="83" t="s">
        <v>185</v>
      </c>
      <c r="E17" s="84" t="s">
        <v>185</v>
      </c>
      <c r="F17" s="78"/>
      <c r="G17" s="113"/>
      <c r="H17" s="113"/>
    </row>
    <row r="18" spans="1:8" s="70" customFormat="1" x14ac:dyDescent="0.2">
      <c r="A18" s="117">
        <v>1</v>
      </c>
      <c r="B18" s="114" t="s">
        <v>182</v>
      </c>
      <c r="C18" s="86">
        <v>19</v>
      </c>
      <c r="D18" s="76" t="s">
        <v>112</v>
      </c>
      <c r="E18" s="77" t="s">
        <v>114</v>
      </c>
      <c r="F18" s="78">
        <v>40</v>
      </c>
      <c r="G18" s="111">
        <v>95</v>
      </c>
      <c r="H18" s="111" t="s">
        <v>183</v>
      </c>
    </row>
    <row r="19" spans="1:8" s="70" customFormat="1" x14ac:dyDescent="0.2">
      <c r="A19" s="118"/>
      <c r="B19" s="120"/>
      <c r="C19" s="81">
        <v>24</v>
      </c>
      <c r="D19" s="78" t="s">
        <v>132</v>
      </c>
      <c r="E19" s="80" t="s">
        <v>134</v>
      </c>
      <c r="F19" s="78">
        <v>55</v>
      </c>
      <c r="G19" s="112"/>
      <c r="H19" s="112"/>
    </row>
    <row r="20" spans="1:8" s="70" customFormat="1" x14ac:dyDescent="0.2">
      <c r="A20" s="118"/>
      <c r="B20" s="120"/>
      <c r="C20" s="81">
        <v>30</v>
      </c>
      <c r="D20" s="78" t="s">
        <v>156</v>
      </c>
      <c r="E20" s="80" t="s">
        <v>157</v>
      </c>
      <c r="F20" s="78">
        <v>0</v>
      </c>
      <c r="G20" s="112"/>
      <c r="H20" s="112"/>
    </row>
    <row r="21" spans="1:8" s="70" customFormat="1" x14ac:dyDescent="0.2">
      <c r="A21" s="118"/>
      <c r="B21" s="120"/>
      <c r="C21" s="81">
        <v>33</v>
      </c>
      <c r="D21" s="78" t="s">
        <v>168</v>
      </c>
      <c r="E21" s="80" t="s">
        <v>169</v>
      </c>
      <c r="F21" s="78">
        <v>12</v>
      </c>
      <c r="G21" s="112"/>
      <c r="H21" s="112"/>
    </row>
    <row r="22" spans="1:8" s="70" customFormat="1" ht="13.5" thickBot="1" x14ac:dyDescent="0.25">
      <c r="A22" s="119"/>
      <c r="B22" s="121"/>
      <c r="C22" s="82"/>
      <c r="D22" s="83" t="s">
        <v>185</v>
      </c>
      <c r="E22" s="84" t="s">
        <v>185</v>
      </c>
      <c r="F22" s="78"/>
      <c r="G22" s="113"/>
      <c r="H22" s="113"/>
    </row>
    <row r="23" spans="1:8" s="70" customFormat="1" x14ac:dyDescent="0.2">
      <c r="A23" s="105">
        <v>4</v>
      </c>
      <c r="B23" s="108" t="s">
        <v>184</v>
      </c>
      <c r="C23" s="75">
        <v>29</v>
      </c>
      <c r="D23" s="76" t="s">
        <v>151</v>
      </c>
      <c r="E23" s="77" t="s">
        <v>153</v>
      </c>
      <c r="F23" s="78">
        <v>10</v>
      </c>
      <c r="G23" s="111">
        <v>18</v>
      </c>
      <c r="H23" s="111">
        <v>4</v>
      </c>
    </row>
    <row r="24" spans="1:8" s="70" customFormat="1" x14ac:dyDescent="0.2">
      <c r="A24" s="106"/>
      <c r="B24" s="109"/>
      <c r="C24" s="79">
        <v>32</v>
      </c>
      <c r="D24" s="78" t="s">
        <v>164</v>
      </c>
      <c r="E24" s="80" t="s">
        <v>165</v>
      </c>
      <c r="F24" s="78">
        <v>8</v>
      </c>
      <c r="G24" s="112"/>
      <c r="H24" s="112"/>
    </row>
    <row r="25" spans="1:8" s="70" customFormat="1" x14ac:dyDescent="0.2">
      <c r="A25" s="106"/>
      <c r="B25" s="109"/>
      <c r="C25" s="79"/>
      <c r="D25" s="78" t="s">
        <v>185</v>
      </c>
      <c r="E25" s="80" t="s">
        <v>185</v>
      </c>
      <c r="F25" s="78"/>
      <c r="G25" s="112"/>
      <c r="H25" s="112"/>
    </row>
    <row r="26" spans="1:8" s="70" customFormat="1" x14ac:dyDescent="0.2">
      <c r="A26" s="106"/>
      <c r="B26" s="109"/>
      <c r="C26" s="81"/>
      <c r="D26" s="78" t="s">
        <v>185</v>
      </c>
      <c r="E26" s="80" t="s">
        <v>185</v>
      </c>
      <c r="F26" s="78"/>
      <c r="G26" s="112"/>
      <c r="H26" s="112"/>
    </row>
    <row r="27" spans="1:8" s="70" customFormat="1" ht="13.5" thickBot="1" x14ac:dyDescent="0.25">
      <c r="A27" s="107"/>
      <c r="B27" s="110"/>
      <c r="C27" s="82"/>
      <c r="D27" s="83" t="s">
        <v>185</v>
      </c>
      <c r="E27" s="84" t="s">
        <v>185</v>
      </c>
      <c r="F27" s="78"/>
      <c r="G27" s="113"/>
      <c r="H27" s="113"/>
    </row>
    <row r="28" spans="1:8" s="70" customFormat="1" hidden="1" x14ac:dyDescent="0.2">
      <c r="A28" s="105"/>
      <c r="B28" s="108"/>
      <c r="C28" s="75"/>
      <c r="D28" s="76" t="s">
        <v>185</v>
      </c>
      <c r="E28" s="87" t="s">
        <v>185</v>
      </c>
      <c r="F28" s="88"/>
    </row>
    <row r="29" spans="1:8" s="70" customFormat="1" hidden="1" x14ac:dyDescent="0.2">
      <c r="A29" s="106"/>
      <c r="B29" s="109"/>
      <c r="C29" s="79"/>
      <c r="D29" s="78" t="s">
        <v>185</v>
      </c>
      <c r="E29" s="89" t="s">
        <v>185</v>
      </c>
      <c r="F29" s="88"/>
    </row>
    <row r="30" spans="1:8" s="70" customFormat="1" hidden="1" x14ac:dyDescent="0.2">
      <c r="A30" s="106"/>
      <c r="B30" s="109"/>
      <c r="C30" s="79"/>
      <c r="D30" s="78" t="s">
        <v>185</v>
      </c>
      <c r="E30" s="89" t="s">
        <v>185</v>
      </c>
      <c r="F30" s="88"/>
    </row>
    <row r="31" spans="1:8" s="70" customFormat="1" hidden="1" x14ac:dyDescent="0.2">
      <c r="A31" s="106"/>
      <c r="B31" s="109"/>
      <c r="C31" s="81"/>
      <c r="D31" s="78" t="s">
        <v>185</v>
      </c>
      <c r="E31" s="89" t="s">
        <v>185</v>
      </c>
      <c r="F31" s="88"/>
    </row>
    <row r="32" spans="1:8" s="70" customFormat="1" ht="13.5" hidden="1" thickBot="1" x14ac:dyDescent="0.25">
      <c r="A32" s="107"/>
      <c r="B32" s="110"/>
      <c r="C32" s="82"/>
      <c r="D32" s="83" t="s">
        <v>185</v>
      </c>
      <c r="E32" s="90" t="s">
        <v>185</v>
      </c>
      <c r="F32" s="88"/>
    </row>
    <row r="33" spans="1:6" s="70" customFormat="1" hidden="1" x14ac:dyDescent="0.2">
      <c r="A33" s="105"/>
      <c r="B33" s="108"/>
      <c r="C33" s="75"/>
      <c r="D33" s="76" t="s">
        <v>185</v>
      </c>
      <c r="E33" s="87" t="s">
        <v>185</v>
      </c>
      <c r="F33" s="88"/>
    </row>
    <row r="34" spans="1:6" s="70" customFormat="1" hidden="1" x14ac:dyDescent="0.2">
      <c r="A34" s="106"/>
      <c r="B34" s="109"/>
      <c r="C34" s="79"/>
      <c r="D34" s="78" t="s">
        <v>185</v>
      </c>
      <c r="E34" s="89" t="s">
        <v>185</v>
      </c>
      <c r="F34" s="88"/>
    </row>
    <row r="35" spans="1:6" s="70" customFormat="1" hidden="1" x14ac:dyDescent="0.2">
      <c r="A35" s="106"/>
      <c r="B35" s="109"/>
      <c r="C35" s="79"/>
      <c r="D35" s="78" t="s">
        <v>185</v>
      </c>
      <c r="E35" s="89" t="s">
        <v>185</v>
      </c>
      <c r="F35" s="88"/>
    </row>
    <row r="36" spans="1:6" s="70" customFormat="1" hidden="1" x14ac:dyDescent="0.2">
      <c r="A36" s="106"/>
      <c r="B36" s="109"/>
      <c r="C36" s="81"/>
      <c r="D36" s="78" t="s">
        <v>185</v>
      </c>
      <c r="E36" s="89" t="s">
        <v>185</v>
      </c>
      <c r="F36" s="88"/>
    </row>
    <row r="37" spans="1:6" s="70" customFormat="1" ht="13.5" hidden="1" thickBot="1" x14ac:dyDescent="0.25">
      <c r="A37" s="107"/>
      <c r="B37" s="110"/>
      <c r="C37" s="82"/>
      <c r="D37" s="83" t="s">
        <v>185</v>
      </c>
      <c r="E37" s="90" t="s">
        <v>185</v>
      </c>
      <c r="F37" s="88"/>
    </row>
    <row r="38" spans="1:6" x14ac:dyDescent="0.2">
      <c r="A38" s="14"/>
      <c r="B38" s="14"/>
      <c r="C38" s="91"/>
      <c r="D38" s="91"/>
      <c r="E38" s="91"/>
      <c r="F38" s="91"/>
    </row>
    <row r="39" spans="1:6" ht="18" x14ac:dyDescent="0.25">
      <c r="B39" s="42" t="s">
        <v>41</v>
      </c>
      <c r="C39" s="52"/>
      <c r="D39" s="92"/>
      <c r="E39" s="42" t="s">
        <v>33</v>
      </c>
      <c r="F39" s="42"/>
    </row>
    <row r="40" spans="1:6" ht="18" x14ac:dyDescent="0.25">
      <c r="B40" s="49"/>
      <c r="C40" s="52"/>
      <c r="D40" s="92"/>
      <c r="E40" s="52"/>
      <c r="F40" s="52"/>
    </row>
    <row r="41" spans="1:6" ht="18" x14ac:dyDescent="0.25">
      <c r="B41" s="62" t="s">
        <v>42</v>
      </c>
      <c r="C41" s="52"/>
      <c r="D41" s="92"/>
      <c r="E41" s="63">
        <v>43211.784722222219</v>
      </c>
      <c r="F41" s="63"/>
    </row>
  </sheetData>
  <mergeCells count="22">
    <mergeCell ref="H8:H12"/>
    <mergeCell ref="A3:E3"/>
    <mergeCell ref="A4:E4"/>
    <mergeCell ref="A8:A12"/>
    <mergeCell ref="B8:B12"/>
    <mergeCell ref="G8:G12"/>
    <mergeCell ref="H23:H27"/>
    <mergeCell ref="A28:A32"/>
    <mergeCell ref="B28:B32"/>
    <mergeCell ref="A13:A17"/>
    <mergeCell ref="B13:B17"/>
    <mergeCell ref="G13:G17"/>
    <mergeCell ref="H13:H17"/>
    <mergeCell ref="A18:A22"/>
    <mergeCell ref="B18:B22"/>
    <mergeCell ref="G18:G22"/>
    <mergeCell ref="H18:H22"/>
    <mergeCell ref="A33:A37"/>
    <mergeCell ref="B33:B37"/>
    <mergeCell ref="A23:A27"/>
    <mergeCell ref="B23:B27"/>
    <mergeCell ref="G23:G27"/>
  </mergeCell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Уч-ки СТ</vt:lpstr>
      <vt:lpstr>ИтАбс</vt:lpstr>
      <vt:lpstr>Ком. (2)</vt:lpstr>
      <vt:lpstr>ИтАбс!Область_печати</vt:lpstr>
      <vt:lpstr>'Ком. (2)'!Область_печати</vt:lpstr>
      <vt:lpstr>'Уч-ки 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Ircha</dc:creator>
  <cp:lastModifiedBy>Baraholkin</cp:lastModifiedBy>
  <dcterms:created xsi:type="dcterms:W3CDTF">2018-04-22T18:55:53Z</dcterms:created>
  <dcterms:modified xsi:type="dcterms:W3CDTF">2020-11-01T11:34:40Z</dcterms:modified>
</cp:coreProperties>
</file>